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owner\Desktop\R5 youkou\05  令和5年度\"/>
    </mc:Choice>
  </mc:AlternateContent>
  <xr:revisionPtr revIDLastSave="0" documentId="8_{F00C1568-1A32-46F1-A1AC-22EFAFC4D471}" xr6:coauthVersionLast="47" xr6:coauthVersionMax="47" xr10:uidLastSave="{00000000-0000-0000-0000-000000000000}"/>
  <bookViews>
    <workbookView showHorizontalScroll="0" xWindow="-120" yWindow="-120" windowWidth="29040" windowHeight="15840"/>
  </bookViews>
  <sheets>
    <sheet name="メンバー表" sheetId="1" r:id="rId1"/>
    <sheet name="申込書印刷" sheetId="13" r:id="rId2"/>
    <sheet name="変更届印刷" sheetId="10" r:id="rId3"/>
  </sheets>
  <definedNames>
    <definedName name="_xlnm.Print_Area" localSheetId="0">メンバー表!$L$1:$S$23</definedName>
    <definedName name="_xlnm.Print_Area" localSheetId="1">申込書印刷!$A$1:$O$40</definedName>
    <definedName name="_xlnm.Print_Area" localSheetId="2">変更届印刷!$B$2:$L$27</definedName>
  </definedNames>
  <calcPr calcId="191029"/>
</workbook>
</file>

<file path=xl/calcChain.xml><?xml version="1.0" encoding="utf-8"?>
<calcChain xmlns="http://schemas.openxmlformats.org/spreadsheetml/2006/main">
  <c r="C14" i="13" l="1"/>
  <c r="V10" i="13"/>
  <c r="U10" i="13"/>
  <c r="V9" i="13"/>
  <c r="U9" i="13"/>
  <c r="V8" i="13"/>
  <c r="U8" i="13"/>
  <c r="Y4" i="1"/>
  <c r="C9" i="10"/>
  <c r="Z7" i="1"/>
  <c r="D12" i="10"/>
  <c r="C8" i="1"/>
  <c r="C4" i="10" s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33" i="1"/>
  <c r="K14" i="13"/>
  <c r="T10" i="13"/>
  <c r="T9" i="13"/>
  <c r="T8" i="13"/>
  <c r="S10" i="13"/>
  <c r="S9" i="13"/>
  <c r="S8" i="13"/>
  <c r="E20" i="13" s="1"/>
  <c r="U10" i="1"/>
  <c r="V10" i="1"/>
  <c r="U11" i="1"/>
  <c r="V11" i="1"/>
  <c r="W11" i="1"/>
  <c r="U12" i="1"/>
  <c r="V12" i="1"/>
  <c r="W12" i="1"/>
  <c r="U13" i="1"/>
  <c r="V13" i="1"/>
  <c r="W13" i="1"/>
  <c r="U14" i="1"/>
  <c r="V14" i="1"/>
  <c r="W14" i="1"/>
  <c r="U15" i="1"/>
  <c r="V15" i="1"/>
  <c r="U16" i="1"/>
  <c r="V16" i="1"/>
  <c r="W16" i="1"/>
  <c r="U17" i="1"/>
  <c r="V17" i="1"/>
  <c r="W17" i="1"/>
  <c r="U18" i="1"/>
  <c r="V18" i="1"/>
  <c r="W18" i="1"/>
  <c r="U19" i="1"/>
  <c r="V19" i="1"/>
  <c r="W19" i="1"/>
  <c r="U20" i="1"/>
  <c r="V20" i="1"/>
  <c r="W20" i="1"/>
  <c r="U21" i="1"/>
  <c r="V21" i="1"/>
  <c r="W21" i="1"/>
  <c r="U22" i="1"/>
  <c r="V22" i="1"/>
  <c r="W22" i="1"/>
  <c r="U23" i="1"/>
  <c r="V23" i="1"/>
  <c r="W23" i="1"/>
  <c r="U9" i="1"/>
  <c r="V9" i="1"/>
  <c r="W9" i="1"/>
  <c r="V4" i="1"/>
  <c r="AA6" i="1"/>
  <c r="E11" i="10"/>
  <c r="AA7" i="1"/>
  <c r="E12" i="10"/>
  <c r="AA5" i="1"/>
  <c r="E10" i="10"/>
  <c r="Z5" i="1"/>
  <c r="D10" i="10"/>
  <c r="Z6" i="1"/>
  <c r="D11" i="10"/>
  <c r="Y6" i="1"/>
  <c r="C11" i="10"/>
  <c r="Y7" i="1"/>
  <c r="C12" i="10"/>
  <c r="Y5" i="1"/>
  <c r="C10" i="10"/>
  <c r="U7" i="1"/>
  <c r="U6" i="1"/>
  <c r="U5" i="1"/>
  <c r="K13" i="1"/>
  <c r="B31" i="1"/>
  <c r="B34" i="1" s="1"/>
  <c r="E37" i="13"/>
  <c r="C50" i="1"/>
  <c r="C51" i="1"/>
  <c r="C49" i="1"/>
  <c r="C13" i="13"/>
  <c r="K13" i="13"/>
  <c r="C12" i="13"/>
  <c r="K12" i="13"/>
  <c r="C11" i="13"/>
  <c r="K11" i="13"/>
  <c r="M6" i="13"/>
  <c r="J6" i="13"/>
  <c r="A2" i="13"/>
  <c r="I4" i="10"/>
  <c r="W15" i="1"/>
  <c r="W10" i="1"/>
  <c r="C8" i="13"/>
  <c r="C10" i="13" s="1"/>
  <c r="E39" i="13" s="1"/>
  <c r="Y10" i="1"/>
  <c r="C14" i="10"/>
  <c r="AB9" i="1"/>
  <c r="E13" i="10"/>
  <c r="Y11" i="1"/>
  <c r="C15" i="10"/>
  <c r="Z18" i="1"/>
  <c r="D22" i="10"/>
  <c r="AD23" i="1"/>
  <c r="N32" i="13"/>
  <c r="AB15" i="1"/>
  <c r="E19" i="10"/>
  <c r="AE19" i="1"/>
  <c r="Y20" i="1"/>
  <c r="C24" i="10"/>
  <c r="AB20" i="1"/>
  <c r="E24" i="10"/>
  <c r="AD16" i="1"/>
  <c r="N25" i="13"/>
  <c r="AE22" i="1"/>
  <c r="Y9" i="1"/>
  <c r="C13" i="10"/>
  <c r="AC10" i="1"/>
  <c r="F14" i="10"/>
  <c r="AD20" i="1"/>
  <c r="N29" i="13"/>
  <c r="AE17" i="1"/>
  <c r="Z14" i="1"/>
  <c r="D18" i="10"/>
  <c r="Y22" i="1"/>
  <c r="C26" i="10"/>
  <c r="Z11" i="1"/>
  <c r="D15" i="10"/>
  <c r="AA22" i="1"/>
  <c r="B26" i="10"/>
  <c r="AB21" i="1"/>
  <c r="E25" i="10"/>
  <c r="AE12" i="1"/>
  <c r="AD18" i="1"/>
  <c r="N27" i="13"/>
  <c r="AD12" i="1"/>
  <c r="N21" i="13"/>
  <c r="AC22" i="1"/>
  <c r="F26" i="10"/>
  <c r="AD17" i="1"/>
  <c r="N26" i="13"/>
  <c r="AE21" i="1"/>
  <c r="AE20" i="1"/>
  <c r="Y16" i="1"/>
  <c r="C20" i="10"/>
  <c r="Y23" i="1"/>
  <c r="C27" i="10"/>
  <c r="Y18" i="1"/>
  <c r="C22" i="10"/>
  <c r="AE23" i="1"/>
  <c r="AA16" i="1"/>
  <c r="B20" i="10"/>
  <c r="AA20" i="1"/>
  <c r="B24" i="10"/>
  <c r="AE10" i="1"/>
  <c r="AA12" i="1"/>
  <c r="B16" i="10"/>
  <c r="AB16" i="1"/>
  <c r="E20" i="10"/>
  <c r="AA23" i="1"/>
  <c r="B27" i="10"/>
  <c r="AC17" i="1"/>
  <c r="F21" i="10"/>
  <c r="AE11" i="1"/>
  <c r="Y19" i="1"/>
  <c r="C23" i="10"/>
  <c r="AA21" i="1"/>
  <c r="B25" i="10"/>
  <c r="AA11" i="1"/>
  <c r="B15" i="10"/>
  <c r="Y21" i="1"/>
  <c r="C25" i="10"/>
  <c r="AC14" i="1"/>
  <c r="F18" i="10"/>
  <c r="AC23" i="1"/>
  <c r="F27" i="10"/>
  <c r="AC16" i="1"/>
  <c r="F20" i="10"/>
  <c r="AC19" i="1"/>
  <c r="F23" i="10"/>
  <c r="AB14" i="1"/>
  <c r="E18" i="10"/>
  <c r="AE14" i="1"/>
  <c r="Z23" i="1"/>
  <c r="D27" i="10"/>
  <c r="Y12" i="1"/>
  <c r="C16" i="10"/>
  <c r="AE15" i="1"/>
  <c r="AA9" i="1"/>
  <c r="B13" i="10"/>
  <c r="AD13" i="1"/>
  <c r="N22" i="13"/>
  <c r="Z16" i="1"/>
  <c r="D20" i="10"/>
  <c r="Z10" i="1"/>
  <c r="D14" i="10"/>
  <c r="AE9" i="1"/>
  <c r="Z19" i="1"/>
  <c r="D23" i="10"/>
  <c r="AA18" i="1"/>
  <c r="B22" i="10"/>
  <c r="AC18" i="1"/>
  <c r="F22" i="10"/>
  <c r="Y17" i="1"/>
  <c r="C21" i="10"/>
  <c r="AB17" i="1"/>
  <c r="E21" i="10"/>
  <c r="AD22" i="1"/>
  <c r="N31" i="13"/>
  <c r="AA17" i="1"/>
  <c r="B21" i="10"/>
  <c r="AB19" i="1"/>
  <c r="E23" i="10"/>
  <c r="AD10" i="1"/>
  <c r="N19" i="13"/>
  <c r="Z21" i="1"/>
  <c r="D25" i="10"/>
  <c r="AA13" i="1"/>
  <c r="B17" i="10"/>
  <c r="AC13" i="1"/>
  <c r="F17" i="10"/>
  <c r="AD9" i="1"/>
  <c r="N18" i="13"/>
  <c r="AA19" i="1"/>
  <c r="B23" i="10"/>
  <c r="AB18" i="1"/>
  <c r="E22" i="10"/>
  <c r="AC15" i="1"/>
  <c r="F19" i="10"/>
  <c r="Z17" i="1"/>
  <c r="D21" i="10"/>
  <c r="Y14" i="1"/>
  <c r="C18" i="10"/>
  <c r="AC9" i="1"/>
  <c r="F13" i="10"/>
  <c r="AA14" i="1"/>
  <c r="B18" i="10"/>
  <c r="AA10" i="1"/>
  <c r="B14" i="10"/>
  <c r="AB11" i="1"/>
  <c r="E15" i="10"/>
  <c r="AB23" i="1"/>
  <c r="E27" i="10"/>
  <c r="AC12" i="1"/>
  <c r="F16" i="10"/>
  <c r="AD21" i="1"/>
  <c r="N30" i="13"/>
  <c r="AB22" i="1"/>
  <c r="E26" i="10"/>
  <c r="AD19" i="1"/>
  <c r="N28" i="13"/>
  <c r="AB12" i="1"/>
  <c r="E16" i="10"/>
  <c r="Z13" i="1"/>
  <c r="D17" i="10"/>
  <c r="AC11" i="1"/>
  <c r="F15" i="10"/>
  <c r="AD11" i="1"/>
  <c r="N20" i="13"/>
  <c r="AE16" i="1"/>
  <c r="Y13" i="1"/>
  <c r="C17" i="10"/>
  <c r="AC21" i="1"/>
  <c r="F25" i="10"/>
  <c r="AD14" i="1"/>
  <c r="N23" i="13"/>
  <c r="Z9" i="1"/>
  <c r="D13" i="10"/>
  <c r="AB10" i="1"/>
  <c r="E14" i="10"/>
  <c r="AA15" i="1"/>
  <c r="B19" i="10"/>
  <c r="Z15" i="1"/>
  <c r="D19" i="10"/>
  <c r="Z12" i="1"/>
  <c r="D16" i="10"/>
  <c r="AB13" i="1"/>
  <c r="E17" i="10"/>
  <c r="AD15" i="1"/>
  <c r="N24" i="13"/>
  <c r="AE13" i="1"/>
  <c r="Z22" i="1"/>
  <c r="D26" i="10"/>
  <c r="AE18" i="1"/>
  <c r="Y15" i="1"/>
  <c r="C19" i="10"/>
  <c r="Z20" i="1"/>
  <c r="D24" i="10"/>
  <c r="AC20" i="1"/>
  <c r="F24" i="10"/>
  <c r="AG23" i="1"/>
  <c r="AH23" i="1"/>
  <c r="AF23" i="1"/>
  <c r="AG17" i="1"/>
  <c r="AH17" i="1"/>
  <c r="AF17" i="1"/>
  <c r="AH20" i="1"/>
  <c r="AG20" i="1"/>
  <c r="AF20" i="1"/>
  <c r="AF22" i="1"/>
  <c r="AG22" i="1"/>
  <c r="AH22" i="1"/>
  <c r="AF21" i="1"/>
  <c r="AG21" i="1"/>
  <c r="AH21" i="1"/>
  <c r="AG16" i="1"/>
  <c r="AF16" i="1"/>
  <c r="AH16" i="1"/>
  <c r="AH9" i="1"/>
  <c r="AG9" i="1"/>
  <c r="AF9" i="1"/>
  <c r="AG11" i="1"/>
  <c r="AF11" i="1"/>
  <c r="AH11" i="1"/>
  <c r="AH19" i="1"/>
  <c r="AF19" i="1"/>
  <c r="AG19" i="1"/>
  <c r="AF18" i="1"/>
  <c r="AH18" i="1"/>
  <c r="AG18" i="1"/>
  <c r="AF12" i="1"/>
  <c r="AG12" i="1"/>
  <c r="AH12" i="1"/>
  <c r="AF15" i="1"/>
  <c r="AH15" i="1"/>
  <c r="AG15" i="1"/>
  <c r="AG13" i="1"/>
  <c r="AH13" i="1"/>
  <c r="AF13" i="1"/>
  <c r="AF10" i="1"/>
  <c r="AG10" i="1"/>
  <c r="AH10" i="1"/>
  <c r="AG14" i="1"/>
  <c r="AF14" i="1"/>
  <c r="AH14" i="1"/>
  <c r="R26" i="13"/>
  <c r="R31" i="13"/>
  <c r="R25" i="13"/>
  <c r="R27" i="13"/>
  <c r="R24" i="13"/>
  <c r="R21" i="13"/>
  <c r="R18" i="13"/>
  <c r="R22" i="13"/>
  <c r="R28" i="13"/>
  <c r="R20" i="13"/>
  <c r="R19" i="13"/>
  <c r="R32" i="13"/>
  <c r="R29" i="13"/>
  <c r="R23" i="13"/>
  <c r="R30" i="13"/>
  <c r="T23" i="13"/>
  <c r="T31" i="13"/>
  <c r="T21" i="13"/>
  <c r="T28" i="13"/>
  <c r="T30" i="13"/>
  <c r="T26" i="13"/>
  <c r="T32" i="13"/>
  <c r="T22" i="13"/>
  <c r="T24" i="13"/>
  <c r="T18" i="13"/>
  <c r="T29" i="13"/>
  <c r="T27" i="13"/>
  <c r="T19" i="13"/>
  <c r="T20" i="13"/>
  <c r="T25" i="13"/>
  <c r="S29" i="13"/>
  <c r="S20" i="13"/>
  <c r="S24" i="13"/>
  <c r="S18" i="13"/>
  <c r="S31" i="13"/>
  <c r="S26" i="13"/>
  <c r="S27" i="13"/>
  <c r="S30" i="13"/>
  <c r="S19" i="13"/>
  <c r="S25" i="13"/>
  <c r="S28" i="13"/>
  <c r="S21" i="13"/>
  <c r="S32" i="13"/>
  <c r="S23" i="13"/>
  <c r="S22" i="13"/>
  <c r="E30" i="13" l="1"/>
  <c r="E31" i="13"/>
  <c r="G31" i="13" s="1"/>
  <c r="A39" i="13"/>
  <c r="E23" i="13"/>
  <c r="G23" i="13" s="1"/>
  <c r="E27" i="13"/>
  <c r="E25" i="13"/>
  <c r="E32" i="13"/>
  <c r="G32" i="13" s="1"/>
  <c r="E18" i="13"/>
  <c r="D18" i="13" s="1"/>
  <c r="E28" i="13"/>
  <c r="G28" i="13" s="1"/>
  <c r="L31" i="13"/>
  <c r="E29" i="13"/>
  <c r="L29" i="13" s="1"/>
  <c r="D28" i="13"/>
  <c r="L23" i="13"/>
  <c r="E22" i="13"/>
  <c r="B22" i="13" s="1"/>
  <c r="E21" i="13"/>
  <c r="B21" i="13" s="1"/>
  <c r="E19" i="13"/>
  <c r="E26" i="13"/>
  <c r="E24" i="13"/>
  <c r="L24" i="13" s="1"/>
  <c r="G18" i="13"/>
  <c r="I28" i="13"/>
  <c r="K9" i="13"/>
  <c r="B33" i="1"/>
  <c r="B32" i="1"/>
  <c r="A1" i="13" s="1"/>
  <c r="I20" i="13"/>
  <c r="D20" i="13"/>
  <c r="L20" i="13"/>
  <c r="G20" i="13"/>
  <c r="B20" i="13"/>
  <c r="G26" i="13"/>
  <c r="B28" i="13"/>
  <c r="L30" i="13"/>
  <c r="D23" i="13"/>
  <c r="I25" i="13"/>
  <c r="I31" i="13"/>
  <c r="B26" i="13"/>
  <c r="L27" i="13"/>
  <c r="B30" i="13"/>
  <c r="I23" i="13"/>
  <c r="C9" i="13"/>
  <c r="L28" i="13"/>
  <c r="D30" i="13"/>
  <c r="G29" i="13"/>
  <c r="D31" i="13" l="1"/>
  <c r="I18" i="13"/>
  <c r="D21" i="13"/>
  <c r="B31" i="13"/>
  <c r="G30" i="13"/>
  <c r="I30" i="13"/>
  <c r="L32" i="13"/>
  <c r="G25" i="13"/>
  <c r="B25" i="13"/>
  <c r="I32" i="13"/>
  <c r="G27" i="13"/>
  <c r="B27" i="13"/>
  <c r="I24" i="13"/>
  <c r="D32" i="13"/>
  <c r="D27" i="13"/>
  <c r="B23" i="13"/>
  <c r="I27" i="13"/>
  <c r="L18" i="13"/>
  <c r="B18" i="13"/>
  <c r="I22" i="13"/>
  <c r="B29" i="13"/>
  <c r="D25" i="13"/>
  <c r="B32" i="13"/>
  <c r="L25" i="13"/>
  <c r="D19" i="13"/>
  <c r="I19" i="13"/>
  <c r="B19" i="13"/>
  <c r="I29" i="13"/>
  <c r="G19" i="13"/>
  <c r="D29" i="13"/>
  <c r="D26" i="13"/>
  <c r="L26" i="13"/>
  <c r="I26" i="13"/>
  <c r="L19" i="13"/>
  <c r="L21" i="13"/>
  <c r="G21" i="13"/>
  <c r="D22" i="13"/>
  <c r="G22" i="13"/>
  <c r="I21" i="13"/>
  <c r="L22" i="13"/>
  <c r="B24" i="13"/>
  <c r="G24" i="13"/>
  <c r="D24" i="13"/>
</calcChain>
</file>

<file path=xl/sharedStrings.xml><?xml version="1.0" encoding="utf-8"?>
<sst xmlns="http://schemas.openxmlformats.org/spreadsheetml/2006/main" count="339" uniqueCount="289">
  <si>
    <t>学年</t>
    <rPh sb="0" eb="2">
      <t>ガクネン</t>
    </rPh>
    <phoneticPr fontId="2"/>
  </si>
  <si>
    <t>身長</t>
    <rPh sb="0" eb="2">
      <t>シンチョウ</t>
    </rPh>
    <phoneticPr fontId="2"/>
  </si>
  <si>
    <t>学校所在地</t>
  </si>
  <si>
    <t>ＴＥＬ</t>
  </si>
  <si>
    <t>プロ掲載</t>
    <rPh sb="2" eb="4">
      <t>ケイサイ</t>
    </rPh>
    <phoneticPr fontId="2"/>
  </si>
  <si>
    <t>教員</t>
    <rPh sb="0" eb="2">
      <t>キョウイン</t>
    </rPh>
    <phoneticPr fontId="2"/>
  </si>
  <si>
    <t>生徒</t>
    <rPh sb="0" eb="2">
      <t>セイト</t>
    </rPh>
    <phoneticPr fontId="2"/>
  </si>
  <si>
    <t>所属</t>
    <rPh sb="0" eb="2">
      <t>ショゾク</t>
    </rPh>
    <phoneticPr fontId="2"/>
  </si>
  <si>
    <t>申込書提出日</t>
    <rPh sb="0" eb="3">
      <t>モウシコミショ</t>
    </rPh>
    <rPh sb="3" eb="6">
      <t>テイシュツビ</t>
    </rPh>
    <phoneticPr fontId="2"/>
  </si>
  <si>
    <t>月</t>
    <rPh sb="0" eb="1">
      <t>ガツ</t>
    </rPh>
    <phoneticPr fontId="2"/>
  </si>
  <si>
    <t>学校名</t>
    <rPh sb="0" eb="3">
      <t>ガッコウメイ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</si>
  <si>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</si>
  <si>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</si>
  <si>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大会名</t>
    <rPh sb="0" eb="2">
      <t>タイカイ</t>
    </rPh>
    <rPh sb="2" eb="3">
      <t>メイ</t>
    </rPh>
    <phoneticPr fontId="2"/>
  </si>
  <si>
    <t>氏名</t>
    <rPh sb="0" eb="2">
      <t>シメイ</t>
    </rPh>
    <phoneticPr fontId="2"/>
  </si>
  <si>
    <t>フリガナ</t>
    <phoneticPr fontId="2"/>
  </si>
  <si>
    <t>登録変更用紙</t>
    <rPh sb="0" eb="2">
      <t>トウロク</t>
    </rPh>
    <rPh sb="2" eb="4">
      <t>ヘンコウ</t>
    </rPh>
    <rPh sb="4" eb="6">
      <t>ヨウシ</t>
    </rPh>
    <phoneticPr fontId="2"/>
  </si>
  <si>
    <t>学校長</t>
    <rPh sb="0" eb="3">
      <t>ガッコウチョウ</t>
    </rPh>
    <phoneticPr fontId="2"/>
  </si>
  <si>
    <t>コーチ</t>
    <phoneticPr fontId="2"/>
  </si>
  <si>
    <t>マネージャー</t>
    <phoneticPr fontId="2"/>
  </si>
  <si>
    <t>A・コーチ</t>
    <phoneticPr fontId="2"/>
  </si>
  <si>
    <t>変更</t>
    <rPh sb="0" eb="2">
      <t>ヘンコウ</t>
    </rPh>
    <phoneticPr fontId="2"/>
  </si>
  <si>
    <t>マネージャー</t>
  </si>
  <si>
    <t>学校名</t>
  </si>
  <si>
    <t>　　　　　　バスケットボール大会参加申込書　　　　　　</t>
  </si>
  <si>
    <t>郡市名</t>
  </si>
  <si>
    <t>性別</t>
  </si>
  <si>
    <t>　</t>
  </si>
  <si>
    <t>学校長</t>
  </si>
  <si>
    <t>No．</t>
  </si>
  <si>
    <t>選　手　名</t>
  </si>
  <si>
    <t>フ リ ガ ナ</t>
  </si>
  <si>
    <t>ユニホームNo．</t>
  </si>
  <si>
    <t>学年</t>
  </si>
  <si>
    <t>身長</t>
  </si>
  <si>
    <t>備考</t>
  </si>
  <si>
    <t>濃色</t>
  </si>
  <si>
    <t>淡色</t>
  </si>
  <si>
    <t>本大会、および上位大会のプログラム、報道発表、ホームページ、記録集における氏名・学校名・学年・身長・写真等の掲載については参加生徒、保護者の同意を得ています。</t>
    <rPh sb="0" eb="3">
      <t>ホンタイカイ</t>
    </rPh>
    <rPh sb="7" eb="9">
      <t>ジョウイ</t>
    </rPh>
    <rPh sb="9" eb="11">
      <t>タイカイ</t>
    </rPh>
    <rPh sb="18" eb="20">
      <t>ホウドウ</t>
    </rPh>
    <rPh sb="20" eb="22">
      <t>ハッピョウ</t>
    </rPh>
    <rPh sb="30" eb="33">
      <t>キロクシュウ</t>
    </rPh>
    <rPh sb="37" eb="39">
      <t>シメイ</t>
    </rPh>
    <rPh sb="40" eb="43">
      <t>ガッコウメイ</t>
    </rPh>
    <rPh sb="44" eb="46">
      <t>ガクネン</t>
    </rPh>
    <rPh sb="47" eb="49">
      <t>シンチョウ</t>
    </rPh>
    <rPh sb="50" eb="52">
      <t>シャシン</t>
    </rPh>
    <rPh sb="52" eb="53">
      <t>ナド</t>
    </rPh>
    <rPh sb="54" eb="56">
      <t>ケイサイ</t>
    </rPh>
    <rPh sb="61" eb="63">
      <t>サンカ</t>
    </rPh>
    <rPh sb="63" eb="65">
      <t>セイト</t>
    </rPh>
    <rPh sb="66" eb="69">
      <t>ホゴシャ</t>
    </rPh>
    <rPh sb="70" eb="72">
      <t>ドウイ</t>
    </rPh>
    <rPh sb="73" eb="74">
      <t>エ</t>
    </rPh>
    <phoneticPr fontId="1"/>
  </si>
  <si>
    <t>なお、同意が得られない生徒は、別添によりその旨を報告します。</t>
  </si>
  <si>
    <t>　上記の生徒の大会参加を許可する。</t>
  </si>
  <si>
    <t>性別</t>
    <rPh sb="0" eb="2">
      <t>セイベツ</t>
    </rPh>
    <phoneticPr fontId="3"/>
  </si>
  <si>
    <t>年</t>
    <rPh sb="0" eb="1">
      <t>ネン</t>
    </rPh>
    <phoneticPr fontId="3"/>
  </si>
  <si>
    <t>春季大会</t>
    <rPh sb="0" eb="2">
      <t>シュンキ</t>
    </rPh>
    <rPh sb="2" eb="4">
      <t>タイカイ</t>
    </rPh>
    <phoneticPr fontId="3"/>
  </si>
  <si>
    <t>総合体育大会</t>
    <rPh sb="0" eb="2">
      <t>ソウゴウ</t>
    </rPh>
    <rPh sb="2" eb="4">
      <t>タイイク</t>
    </rPh>
    <rPh sb="4" eb="6">
      <t>タイカイ</t>
    </rPh>
    <phoneticPr fontId="3"/>
  </si>
  <si>
    <t>新人大会</t>
    <rPh sb="0" eb="2">
      <t>シンジン</t>
    </rPh>
    <rPh sb="2" eb="4">
      <t>タイカイ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</si>
  <si>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</si>
  <si>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</si>
  <si>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☆基本情報</t>
    <rPh sb="1" eb="3">
      <t>キホン</t>
    </rPh>
    <rPh sb="3" eb="5">
      <t>ジョウホウ</t>
    </rPh>
    <phoneticPr fontId="2"/>
  </si>
  <si>
    <t>コーチ</t>
    <phoneticPr fontId="3"/>
  </si>
  <si>
    <t>Ａ・コーチ</t>
    <phoneticPr fontId="3"/>
  </si>
  <si>
    <t>☆チーム関係者および出場選手登録</t>
    <rPh sb="4" eb="7">
      <t>カンケイシャ</t>
    </rPh>
    <rPh sb="10" eb="12">
      <t>シュツジョウ</t>
    </rPh>
    <rPh sb="12" eb="14">
      <t>センシュ</t>
    </rPh>
    <rPh sb="14" eb="16">
      <t>トウロク</t>
    </rPh>
    <phoneticPr fontId="2"/>
  </si>
  <si>
    <t>＊</t>
    <phoneticPr fontId="3"/>
  </si>
  <si>
    <t>変更なし</t>
    <rPh sb="0" eb="2">
      <t>ヘンコウ</t>
    </rPh>
    <phoneticPr fontId="2"/>
  </si>
  <si>
    <t>変更あり</t>
    <rPh sb="0" eb="2">
      <t>ヘンコウ</t>
    </rPh>
    <phoneticPr fontId="2"/>
  </si>
  <si>
    <t>・</t>
    <phoneticPr fontId="2"/>
  </si>
  <si>
    <t>×</t>
    <phoneticPr fontId="2"/>
  </si>
  <si>
    <t>前橋市</t>
    <rPh sb="0" eb="3">
      <t>マエバシシ</t>
    </rPh>
    <phoneticPr fontId="3"/>
  </si>
  <si>
    <t>高崎市</t>
    <rPh sb="0" eb="3">
      <t>タカサキシ</t>
    </rPh>
    <phoneticPr fontId="3"/>
  </si>
  <si>
    <t>桐生市・みどり市</t>
    <rPh sb="0" eb="3">
      <t>キリュウシ</t>
    </rPh>
    <rPh sb="7" eb="8">
      <t>シ</t>
    </rPh>
    <phoneticPr fontId="3"/>
  </si>
  <si>
    <t>伊勢崎市・佐波郡</t>
    <rPh sb="0" eb="4">
      <t>イセサキシ</t>
    </rPh>
    <rPh sb="5" eb="8">
      <t>サワグン</t>
    </rPh>
    <phoneticPr fontId="3"/>
  </si>
  <si>
    <t>太田市</t>
    <rPh sb="0" eb="3">
      <t>オオタシ</t>
    </rPh>
    <phoneticPr fontId="3"/>
  </si>
  <si>
    <t>沼田市</t>
    <rPh sb="0" eb="3">
      <t>ヌマタシ</t>
    </rPh>
    <phoneticPr fontId="3"/>
  </si>
  <si>
    <t>館林市</t>
    <rPh sb="0" eb="3">
      <t>タテバヤシシ</t>
    </rPh>
    <phoneticPr fontId="3"/>
  </si>
  <si>
    <t>渋川市・北群馬郡</t>
    <rPh sb="0" eb="3">
      <t>シブカワシ</t>
    </rPh>
    <rPh sb="4" eb="8">
      <t>キタグンマグン</t>
    </rPh>
    <phoneticPr fontId="3"/>
  </si>
  <si>
    <t>藤岡市・多野郡</t>
    <rPh sb="0" eb="3">
      <t>フジオカシ</t>
    </rPh>
    <rPh sb="4" eb="7">
      <t>タノグン</t>
    </rPh>
    <phoneticPr fontId="3"/>
  </si>
  <si>
    <t>富岡市・甘楽郡</t>
    <rPh sb="0" eb="3">
      <t>トミオカシ</t>
    </rPh>
    <rPh sb="4" eb="7">
      <t>カンラグン</t>
    </rPh>
    <phoneticPr fontId="3"/>
  </si>
  <si>
    <t>安中市</t>
    <rPh sb="0" eb="3">
      <t>アンナカシ</t>
    </rPh>
    <phoneticPr fontId="3"/>
  </si>
  <si>
    <t>吾妻郡</t>
    <rPh sb="0" eb="3">
      <t>アガツマグン</t>
    </rPh>
    <phoneticPr fontId="3"/>
  </si>
  <si>
    <t>利根郡</t>
    <rPh sb="0" eb="3">
      <t>トネグン</t>
    </rPh>
    <phoneticPr fontId="3"/>
  </si>
  <si>
    <t>邑楽郡</t>
    <rPh sb="0" eb="3">
      <t>オウラグン</t>
    </rPh>
    <phoneticPr fontId="3"/>
  </si>
  <si>
    <t>日</t>
    <rPh sb="0" eb="1">
      <t>ニチ</t>
    </rPh>
    <phoneticPr fontId="3"/>
  </si>
  <si>
    <t>－</t>
    <phoneticPr fontId="3"/>
  </si>
  <si>
    <t>－</t>
    <phoneticPr fontId="3"/>
  </si>
  <si>
    <t>◎</t>
    <phoneticPr fontId="3"/>
  </si>
  <si>
    <t>○</t>
    <phoneticPr fontId="3"/>
  </si>
  <si>
    <t>姓</t>
    <rPh sb="0" eb="1">
      <t>セイ</t>
    </rPh>
    <phoneticPr fontId="2"/>
  </si>
  <si>
    <t>名</t>
    <rPh sb="0" eb="1">
      <t>メイ</t>
    </rPh>
    <phoneticPr fontId="3"/>
  </si>
  <si>
    <t>選手(姓)</t>
    <rPh sb="0" eb="2">
      <t>センシュ</t>
    </rPh>
    <rPh sb="3" eb="4">
      <t>セイ</t>
    </rPh>
    <phoneticPr fontId="2"/>
  </si>
  <si>
    <t>選手(名)</t>
    <rPh sb="0" eb="2">
      <t>センシュ</t>
    </rPh>
    <rPh sb="3" eb="4">
      <t>メイ</t>
    </rPh>
    <phoneticPr fontId="3"/>
  </si>
  <si>
    <t>ﾌﾘｶﾞﾅ(姓)</t>
    <rPh sb="6" eb="7">
      <t>セイ</t>
    </rPh>
    <phoneticPr fontId="3"/>
  </si>
  <si>
    <t>ﾌﾘｶﾞﾅ(名)</t>
    <rPh sb="6" eb="7">
      <t>メイ</t>
    </rPh>
    <phoneticPr fontId="2"/>
  </si>
  <si>
    <t>マネージャー</t>
    <phoneticPr fontId="2"/>
  </si>
  <si>
    <t>№</t>
    <phoneticPr fontId="2"/>
  </si>
  <si>
    <r>
      <t>※変更の有無に丸を付けてください。
　変更がある場合は下の変更欄に変更点のみ</t>
    </r>
    <r>
      <rPr>
        <b/>
        <sz val="12"/>
        <color indexed="10"/>
        <rFont val="HGS創英角ﾎﾟｯﾌﾟ体"/>
        <family val="3"/>
        <charset val="128"/>
      </rPr>
      <t>赤字等はっきりとわかるように</t>
    </r>
    <r>
      <rPr>
        <sz val="12"/>
        <rFont val="ＭＳ Ｐゴシック"/>
        <family val="3"/>
        <charset val="128"/>
      </rPr>
      <t>記入し、試合当日、会場到着後すぐに、『メンバー変更受付(競技委員)』に提出をお願いします。(変更なしの場合も提出してください)</t>
    </r>
    <rPh sb="1" eb="3">
      <t>ヘンコウ</t>
    </rPh>
    <rPh sb="4" eb="6">
      <t>ウム</t>
    </rPh>
    <rPh sb="7" eb="8">
      <t>マル</t>
    </rPh>
    <rPh sb="9" eb="10">
      <t>ツ</t>
    </rPh>
    <rPh sb="19" eb="21">
      <t>ヘンコウ</t>
    </rPh>
    <rPh sb="24" eb="26">
      <t>バアイ</t>
    </rPh>
    <rPh sb="27" eb="28">
      <t>シタ</t>
    </rPh>
    <rPh sb="29" eb="31">
      <t>ヘンコウ</t>
    </rPh>
    <rPh sb="31" eb="32">
      <t>ラン</t>
    </rPh>
    <rPh sb="33" eb="36">
      <t>ヘンコウテン</t>
    </rPh>
    <rPh sb="38" eb="40">
      <t>アカジ</t>
    </rPh>
    <rPh sb="40" eb="41">
      <t>トウ</t>
    </rPh>
    <rPh sb="52" eb="54">
      <t>キニュウ</t>
    </rPh>
    <phoneticPr fontId="2"/>
  </si>
  <si>
    <t>コーチ</t>
    <phoneticPr fontId="2"/>
  </si>
  <si>
    <t>Ａコーチ</t>
    <phoneticPr fontId="2"/>
  </si>
  <si>
    <t>コーチ</t>
    <phoneticPr fontId="1"/>
  </si>
  <si>
    <t>Ａコーチ</t>
    <phoneticPr fontId="1"/>
  </si>
  <si>
    <t>登録</t>
    <rPh sb="0" eb="2">
      <t>トウロク</t>
    </rPh>
    <phoneticPr fontId="3"/>
  </si>
  <si>
    <t>地区</t>
    <rPh sb="0" eb="2">
      <t>チク</t>
    </rPh>
    <phoneticPr fontId="3"/>
  </si>
  <si>
    <t>学校推薦第１</t>
    <rPh sb="0" eb="2">
      <t>ガッコウ</t>
    </rPh>
    <rPh sb="2" eb="4">
      <t>スイセン</t>
    </rPh>
    <rPh sb="4" eb="5">
      <t>ダイ</t>
    </rPh>
    <phoneticPr fontId="3"/>
  </si>
  <si>
    <t>学校推薦第２</t>
    <rPh sb="0" eb="2">
      <t>ガッコウ</t>
    </rPh>
    <rPh sb="2" eb="4">
      <t>スイセン</t>
    </rPh>
    <rPh sb="4" eb="5">
      <t>ダイ</t>
    </rPh>
    <phoneticPr fontId="3"/>
  </si>
  <si>
    <t>学校推薦第３</t>
    <rPh sb="0" eb="2">
      <t>ガッコウ</t>
    </rPh>
    <rPh sb="2" eb="4">
      <t>スイセン</t>
    </rPh>
    <rPh sb="4" eb="5">
      <t>ダイ</t>
    </rPh>
    <phoneticPr fontId="3"/>
  </si>
  <si>
    <t>地区推薦ベスト４</t>
    <rPh sb="0" eb="2">
      <t>チク</t>
    </rPh>
    <rPh sb="2" eb="4">
      <t>スイセン</t>
    </rPh>
    <phoneticPr fontId="3"/>
  </si>
  <si>
    <t>地区推薦ベスト６</t>
    <rPh sb="0" eb="2">
      <t>チク</t>
    </rPh>
    <rPh sb="2" eb="4">
      <t>スイセン</t>
    </rPh>
    <phoneticPr fontId="3"/>
  </si>
  <si>
    <t>地区第１代表</t>
    <rPh sb="0" eb="2">
      <t>チク</t>
    </rPh>
    <rPh sb="2" eb="3">
      <t>ダイ</t>
    </rPh>
    <rPh sb="4" eb="6">
      <t>ダイヒョウ</t>
    </rPh>
    <phoneticPr fontId="3"/>
  </si>
  <si>
    <t>地区第２代表</t>
    <rPh sb="0" eb="2">
      <t>チク</t>
    </rPh>
    <rPh sb="2" eb="3">
      <t>ダイ</t>
    </rPh>
    <rPh sb="4" eb="6">
      <t>ダイヒョウ</t>
    </rPh>
    <phoneticPr fontId="3"/>
  </si>
  <si>
    <t>地区第３代表</t>
    <rPh sb="0" eb="2">
      <t>チク</t>
    </rPh>
    <rPh sb="2" eb="3">
      <t>ダイ</t>
    </rPh>
    <rPh sb="4" eb="6">
      <t>ダイヒョウ</t>
    </rPh>
    <phoneticPr fontId="3"/>
  </si>
  <si>
    <t>地区第４代表</t>
    <rPh sb="0" eb="2">
      <t>チク</t>
    </rPh>
    <rPh sb="2" eb="3">
      <t>ダイ</t>
    </rPh>
    <rPh sb="4" eb="6">
      <t>ダイヒョウ</t>
    </rPh>
    <phoneticPr fontId="3"/>
  </si>
  <si>
    <t>出場枠</t>
    <rPh sb="0" eb="3">
      <t>シュツジョウワク</t>
    </rPh>
    <phoneticPr fontId="3"/>
  </si>
  <si>
    <t>前橋市立第一中学校</t>
  </si>
  <si>
    <t>前橋市立みずき中学校</t>
    <rPh sb="0" eb="2">
      <t>マエバシ</t>
    </rPh>
    <rPh sb="2" eb="4">
      <t>シリツ</t>
    </rPh>
    <rPh sb="7" eb="10">
      <t>チュウガッコウ</t>
    </rPh>
    <phoneticPr fontId="3"/>
  </si>
  <si>
    <t>前橋市立第三中学校</t>
  </si>
  <si>
    <t>前橋市立第五中学校</t>
  </si>
  <si>
    <t>前橋市立第六中学校</t>
  </si>
  <si>
    <t>前橋市立第七中学校</t>
  </si>
  <si>
    <t>前橋市立桂萱中学校</t>
    <rPh sb="5" eb="6">
      <t>カヤ</t>
    </rPh>
    <phoneticPr fontId="3"/>
  </si>
  <si>
    <t>前橋市立芳賀中学校</t>
  </si>
  <si>
    <t>前橋市立元総社中学校</t>
  </si>
  <si>
    <t>前橋市立東中学校</t>
  </si>
  <si>
    <t>前橋市立南橘中学校</t>
  </si>
  <si>
    <t>前橋市立木瀬中学校</t>
  </si>
  <si>
    <t>前橋市立荒砥中学校</t>
  </si>
  <si>
    <t>前橋市立箱田中学校</t>
  </si>
  <si>
    <t>前橋市立鎌倉中学校</t>
  </si>
  <si>
    <t>前橋市立大胡中学校</t>
  </si>
  <si>
    <t>前橋市立宮城中学校</t>
  </si>
  <si>
    <t>前橋市立粕川中学校</t>
  </si>
  <si>
    <t>前橋市立富士見中学校</t>
    <rPh sb="0" eb="3">
      <t>マエバシシ</t>
    </rPh>
    <phoneticPr fontId="3"/>
  </si>
  <si>
    <t>共愛学園中学校</t>
  </si>
  <si>
    <t>群馬朝鮮初中級学校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</si>
  <si>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</si>
  <si>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</si>
  <si>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</si>
  <si>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</si>
  <si>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</si>
  <si>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</si>
  <si>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</si>
  <si>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</si>
  <si>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</si>
  <si>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</si>
  <si>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高崎市立南八幡中学校</t>
  </si>
  <si>
    <t>高崎市立倉賀野中学校</t>
  </si>
  <si>
    <t>高崎市立高南中学校</t>
  </si>
  <si>
    <t>高崎市立寺尾中学校</t>
  </si>
  <si>
    <t>高崎市立八幡中学校</t>
  </si>
  <si>
    <t>高崎市立矢中中学校</t>
  </si>
  <si>
    <t>群馬県立中央中等教育学校</t>
  </si>
  <si>
    <t>高崎市立新町中学校</t>
  </si>
  <si>
    <t>高崎市立倉渕中学校</t>
  </si>
  <si>
    <t>高崎市立群馬中央中学校</t>
  </si>
  <si>
    <t>高崎市立群馬南中学校</t>
  </si>
  <si>
    <t>高崎市立箕郷中学校</t>
  </si>
  <si>
    <t>高崎市立榛名中学校</t>
    <rPh sb="0" eb="2">
      <t>タカサキ</t>
    </rPh>
    <rPh sb="2" eb="4">
      <t>シリツ</t>
    </rPh>
    <phoneticPr fontId="3"/>
  </si>
  <si>
    <t>高崎市立吉井中央中学校</t>
    <rPh sb="0" eb="2">
      <t>タカサキ</t>
    </rPh>
    <rPh sb="2" eb="4">
      <t>シリツ</t>
    </rPh>
    <rPh sb="4" eb="6">
      <t>ヨシイ</t>
    </rPh>
    <rPh sb="6" eb="8">
      <t>チュウオウ</t>
    </rPh>
    <rPh sb="8" eb="11">
      <t>チュウガッコウ</t>
    </rPh>
    <phoneticPr fontId="3"/>
  </si>
  <si>
    <t>高崎市立吉井西中学校</t>
    <rPh sb="0" eb="2">
      <t>タカサキ</t>
    </rPh>
    <rPh sb="2" eb="4">
      <t>シリツ</t>
    </rPh>
    <rPh sb="4" eb="6">
      <t>ヨシイ</t>
    </rPh>
    <rPh sb="6" eb="7">
      <t>ニシ</t>
    </rPh>
    <rPh sb="7" eb="10">
      <t>チュウガッコウ</t>
    </rPh>
    <phoneticPr fontId="3"/>
  </si>
  <si>
    <t>高崎市立入野中学校</t>
    <rPh sb="0" eb="2">
      <t>タカサキ</t>
    </rPh>
    <rPh sb="2" eb="4">
      <t>シリツ</t>
    </rPh>
    <rPh sb="4" eb="6">
      <t>イリノ</t>
    </rPh>
    <rPh sb="6" eb="9">
      <t>チュウガッコウ</t>
    </rPh>
    <phoneticPr fontId="3"/>
  </si>
  <si>
    <t>桐生市立清流中学校</t>
    <rPh sb="4" eb="6">
      <t>セイリュウ</t>
    </rPh>
    <phoneticPr fontId="3"/>
  </si>
  <si>
    <t>桐生市立中央中学校</t>
    <rPh sb="4" eb="6">
      <t>チュウオウ</t>
    </rPh>
    <phoneticPr fontId="3"/>
  </si>
  <si>
    <t>桐生市立境野中学校</t>
  </si>
  <si>
    <t>桐生市立広沢中学校</t>
  </si>
  <si>
    <t>桐生市立梅田中学校</t>
  </si>
  <si>
    <t>桐生市立相生中学校</t>
  </si>
  <si>
    <t>桐生市立川内中学校</t>
  </si>
  <si>
    <t>桐生市立桜木中学校</t>
  </si>
  <si>
    <t>桐生市立新里中学校</t>
  </si>
  <si>
    <t>みどり市立笠懸中学校</t>
  </si>
  <si>
    <t>みどり市立笠懸南中学校</t>
  </si>
  <si>
    <t>みどり市立大間々中学校</t>
  </si>
  <si>
    <t>みどり市立大間々東中学校</t>
  </si>
  <si>
    <t>桐生大学附属中学校</t>
    <rPh sb="0" eb="2">
      <t>キリュウ</t>
    </rPh>
    <rPh sb="2" eb="4">
      <t>ダイガク</t>
    </rPh>
    <rPh sb="4" eb="6">
      <t>フゾク</t>
    </rPh>
    <rPh sb="6" eb="9">
      <t>チュウガッコウ</t>
    </rPh>
    <phoneticPr fontId="3"/>
  </si>
  <si>
    <t>樹徳中学校</t>
    <phoneticPr fontId="3"/>
  </si>
  <si>
    <t>伊勢崎市立第一中学校</t>
  </si>
  <si>
    <t>伊勢崎市立第二中学校</t>
  </si>
  <si>
    <t>伊勢崎市立第三中学校</t>
  </si>
  <si>
    <t>伊勢崎市立殖蓮中学校</t>
  </si>
  <si>
    <t>伊勢崎市立宮郷中学校</t>
  </si>
  <si>
    <t>伊勢崎市立第四中学校</t>
  </si>
  <si>
    <t>伊勢崎市立赤堀中学校</t>
  </si>
  <si>
    <t>伊勢崎市立あずま中学校</t>
  </si>
  <si>
    <t>伊勢崎市立境北中学校</t>
  </si>
  <si>
    <t>伊勢崎市立境西中学校</t>
  </si>
  <si>
    <t>伊勢崎市立境南中学校</t>
  </si>
  <si>
    <t>玉村町立玉村中学校</t>
  </si>
  <si>
    <t>玉村町立南中学校</t>
  </si>
  <si>
    <t>伊勢崎市立四ツ葉学園中等教育学校</t>
    <rPh sb="0" eb="3">
      <t>イセサキ</t>
    </rPh>
    <rPh sb="3" eb="5">
      <t>シリツ</t>
    </rPh>
    <rPh sb="5" eb="6">
      <t>ヨ</t>
    </rPh>
    <rPh sb="7" eb="8">
      <t>バ</t>
    </rPh>
    <rPh sb="8" eb="10">
      <t>ガクエン</t>
    </rPh>
    <rPh sb="10" eb="12">
      <t>チュウトウ</t>
    </rPh>
    <rPh sb="12" eb="14">
      <t>キョウイク</t>
    </rPh>
    <rPh sb="14" eb="16">
      <t>ガッコウ</t>
    </rPh>
    <phoneticPr fontId="3"/>
  </si>
  <si>
    <t>太田市立西中学校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</si>
  <si>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</si>
  <si>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</si>
  <si>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</si>
  <si>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</si>
  <si>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</si>
  <si>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</si>
  <si>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</si>
  <si>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</si>
  <si>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</si>
  <si>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太田市立尾島中学校</t>
  </si>
  <si>
    <t>太田市立木崎中学校</t>
  </si>
  <si>
    <t>太田市立生品中学校</t>
  </si>
  <si>
    <t>太田市立綿打中学校</t>
  </si>
  <si>
    <t>太田市立藪塚本町中学校</t>
  </si>
  <si>
    <t>太田市立太田中学校</t>
    <rPh sb="4" eb="6">
      <t>オオタ</t>
    </rPh>
    <phoneticPr fontId="3"/>
  </si>
  <si>
    <t>ぐんま国際アカデミー中等部</t>
    <rPh sb="3" eb="5">
      <t>コクサイ</t>
    </rPh>
    <rPh sb="10" eb="13">
      <t>チュウトウブ</t>
    </rPh>
    <phoneticPr fontId="3"/>
  </si>
  <si>
    <t>沼田市立沼田中学校</t>
  </si>
  <si>
    <t>沼田市立沼田南中学校</t>
  </si>
  <si>
    <t>沼田市立沼田西中学校</t>
  </si>
  <si>
    <t>沼田市立沼田東中学校</t>
  </si>
  <si>
    <t>沼田市立池田中学校</t>
  </si>
  <si>
    <t>沼田市立薄根中学校</t>
  </si>
  <si>
    <t>沼田市立白沢中学校</t>
  </si>
  <si>
    <t>沼田市立利根中学校</t>
  </si>
  <si>
    <t>沼田市立多那中学校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</si>
  <si>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</si>
  <si>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</si>
  <si>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</si>
  <si>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</si>
  <si>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</si>
  <si>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渋川市立渋川中学校</t>
  </si>
  <si>
    <t>渋川市立金島中学校</t>
  </si>
  <si>
    <t>渋川市立古巻中学校</t>
  </si>
  <si>
    <t>渋川市立北橘中学校</t>
  </si>
  <si>
    <t>渋川市立赤城南中学校</t>
  </si>
  <si>
    <t>渋川市立赤城北中学校</t>
  </si>
  <si>
    <t>渋川市立子持中学校</t>
  </si>
  <si>
    <t>渋川市立伊香保中学校</t>
  </si>
  <si>
    <t>榛東村立榛東中学校</t>
  </si>
  <si>
    <t>吉岡町立吉岡中学校</t>
  </si>
  <si>
    <t>渋川市立渋川北中学校</t>
    <rPh sb="4" eb="6">
      <t>シブカワ</t>
    </rPh>
    <phoneticPr fontId="3"/>
  </si>
  <si>
    <t>藤岡市立東中学校</t>
  </si>
  <si>
    <t>藤岡市立北中学校</t>
  </si>
  <si>
    <t>藤岡市立小野中学校</t>
  </si>
  <si>
    <t>藤岡市立西中学校</t>
  </si>
  <si>
    <t>藤岡市立鬼石中学校</t>
  </si>
  <si>
    <t>神流町立中里中学校</t>
  </si>
  <si>
    <t>上野村立上野中学校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</si>
  <si>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</si>
  <si>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</si>
  <si>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</si>
  <si>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</si>
  <si>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</si>
  <si>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富岡市立妙義中学校</t>
  </si>
  <si>
    <t>下仁田町立下仁田中学校</t>
  </si>
  <si>
    <t>南牧村立南牧中学校</t>
  </si>
  <si>
    <t>甘楽町立甘楽中学校</t>
    <rPh sb="4" eb="6">
      <t>カンラ</t>
    </rPh>
    <phoneticPr fontId="3"/>
  </si>
  <si>
    <t>安中市立第一中学校</t>
  </si>
  <si>
    <t>安中市立第二中学校</t>
  </si>
  <si>
    <t>新島学園中学校</t>
  </si>
  <si>
    <t>中之条町立中之条中学校</t>
  </si>
  <si>
    <t>東吾妻町立東吾妻中学校</t>
    <rPh sb="6" eb="8">
      <t>アガツマ</t>
    </rPh>
    <phoneticPr fontId="3"/>
  </si>
  <si>
    <t>長野原町立東中学校</t>
  </si>
  <si>
    <t>長野原町立西中学校</t>
  </si>
  <si>
    <t>草津町立草津中学校</t>
  </si>
  <si>
    <t>中之条町立六合中学校</t>
    <rPh sb="0" eb="4">
      <t>ナカノジョウマチ</t>
    </rPh>
    <phoneticPr fontId="3"/>
  </si>
  <si>
    <t>高山村立高山中学校</t>
  </si>
  <si>
    <t>嬬恋村立嬬恋中学校</t>
    <rPh sb="4" eb="6">
      <t>ツマゴイ</t>
    </rPh>
    <phoneticPr fontId="3"/>
  </si>
  <si>
    <t>片品村立片品中学校</t>
  </si>
  <si>
    <t>川場村立川場中学校</t>
  </si>
  <si>
    <t>昭和村立昭和中学校</t>
  </si>
  <si>
    <t>緊急連絡先</t>
    <rPh sb="0" eb="2">
      <t>キンキュウ</t>
    </rPh>
    <rPh sb="2" eb="5">
      <t>レンラクサキ</t>
    </rPh>
    <phoneticPr fontId="3"/>
  </si>
  <si>
    <t>部活指導員</t>
    <rPh sb="0" eb="2">
      <t>ブカツ</t>
    </rPh>
    <rPh sb="2" eb="5">
      <t>シドウイン</t>
    </rPh>
    <phoneticPr fontId="2"/>
  </si>
  <si>
    <t>緊急連絡先</t>
    <rPh sb="0" eb="5">
      <t>キンキュウレンラクサキ</t>
    </rPh>
    <phoneticPr fontId="1"/>
  </si>
  <si>
    <t>連絡者</t>
    <rPh sb="0" eb="2">
      <t>レンラク</t>
    </rPh>
    <rPh sb="2" eb="3">
      <t>シャ</t>
    </rPh>
    <phoneticPr fontId="3"/>
  </si>
  <si>
    <t>邑楽郡</t>
    <rPh sb="0" eb="2">
      <t>オウラ</t>
    </rPh>
    <rPh sb="2" eb="3">
      <t>グン</t>
    </rPh>
    <phoneticPr fontId="3"/>
  </si>
  <si>
    <t>板倉町立板倉中学校</t>
    <rPh sb="0" eb="2">
      <t>イタクラ</t>
    </rPh>
    <rPh sb="2" eb="4">
      <t>チョウリツ</t>
    </rPh>
    <rPh sb="4" eb="6">
      <t>イタクラ</t>
    </rPh>
    <rPh sb="6" eb="9">
      <t>チュウガッコウ</t>
    </rPh>
    <phoneticPr fontId="3"/>
  </si>
  <si>
    <t>明和町立明和中学校</t>
    <rPh sb="0" eb="2">
      <t>メイワ</t>
    </rPh>
    <rPh sb="2" eb="4">
      <t>チョウリツ</t>
    </rPh>
    <rPh sb="4" eb="6">
      <t>メイワ</t>
    </rPh>
    <rPh sb="6" eb="9">
      <t>チュウガッコウ</t>
    </rPh>
    <phoneticPr fontId="3"/>
  </si>
  <si>
    <t>千代田町立千代田中学校</t>
    <rPh sb="0" eb="3">
      <t>チヨダ</t>
    </rPh>
    <rPh sb="3" eb="5">
      <t>チョウリツ</t>
    </rPh>
    <rPh sb="5" eb="8">
      <t>チヨダ</t>
    </rPh>
    <rPh sb="8" eb="11">
      <t>チュウガッコウ</t>
    </rPh>
    <phoneticPr fontId="3"/>
  </si>
  <si>
    <t>大泉町立南中学校</t>
    <rPh sb="0" eb="2">
      <t>オオイズミ</t>
    </rPh>
    <rPh sb="2" eb="4">
      <t>チョウリツ</t>
    </rPh>
    <rPh sb="4" eb="5">
      <t>ミナミ</t>
    </rPh>
    <rPh sb="5" eb="8">
      <t>チュウガッコウ</t>
    </rPh>
    <phoneticPr fontId="3"/>
  </si>
  <si>
    <t>大泉町立北中学校</t>
    <rPh sb="0" eb="2">
      <t>オオイズミ</t>
    </rPh>
    <rPh sb="2" eb="4">
      <t>チョウリツ</t>
    </rPh>
    <rPh sb="4" eb="5">
      <t>キタ</t>
    </rPh>
    <rPh sb="5" eb="8">
      <t>チュウガッコウ</t>
    </rPh>
    <phoneticPr fontId="3"/>
  </si>
  <si>
    <t>大泉町立西中学校</t>
    <rPh sb="0" eb="2">
      <t>オオイズミ</t>
    </rPh>
    <rPh sb="2" eb="4">
      <t>チョウリツ</t>
    </rPh>
    <rPh sb="4" eb="5">
      <t>ニシ</t>
    </rPh>
    <rPh sb="5" eb="8">
      <t>チュウガッコウ</t>
    </rPh>
    <phoneticPr fontId="3"/>
  </si>
  <si>
    <t>邑楽町立邑楽中学校</t>
    <rPh sb="0" eb="2">
      <t>オウラ</t>
    </rPh>
    <rPh sb="2" eb="4">
      <t>チョウリツ</t>
    </rPh>
    <rPh sb="4" eb="6">
      <t>オウラ</t>
    </rPh>
    <rPh sb="6" eb="9">
      <t>チュウガッコウ</t>
    </rPh>
    <phoneticPr fontId="3"/>
  </si>
  <si>
    <t>邑楽町立邑楽南中学校</t>
    <rPh sb="0" eb="2">
      <t>オウラ</t>
    </rPh>
    <rPh sb="2" eb="4">
      <t>チョウリツ</t>
    </rPh>
    <rPh sb="4" eb="6">
      <t>オウラ</t>
    </rPh>
    <rPh sb="6" eb="7">
      <t>ミナミ</t>
    </rPh>
    <rPh sb="7" eb="10">
      <t>チュウガッコウ</t>
    </rPh>
    <phoneticPr fontId="3"/>
  </si>
  <si>
    <t>※選手のNo.を0，'00〔前にｼﾝｸﾞﾙｸｫｰﾃｰｼｮﾝ〕，1～99の順で必ず入力してください。</t>
    <rPh sb="1" eb="3">
      <t>センシュ</t>
    </rPh>
    <rPh sb="14" eb="15">
      <t>マエ</t>
    </rPh>
    <rPh sb="36" eb="37">
      <t>ジュン</t>
    </rPh>
    <rPh sb="38" eb="39">
      <t>カナラ</t>
    </rPh>
    <rPh sb="40" eb="42">
      <t>ニュウリョク</t>
    </rPh>
    <phoneticPr fontId="3"/>
  </si>
  <si>
    <t>令和</t>
    <rPh sb="0" eb="2">
      <t>レイワ</t>
    </rPh>
    <phoneticPr fontId="3"/>
  </si>
  <si>
    <t>外部コーチ</t>
    <rPh sb="0" eb="2">
      <t>ガイブ</t>
    </rPh>
    <phoneticPr fontId="3"/>
  </si>
  <si>
    <t>前橋市立明桜中学校</t>
    <rPh sb="4" eb="6">
      <t>メイオウ</t>
    </rPh>
    <phoneticPr fontId="3"/>
  </si>
  <si>
    <t>チーム名</t>
    <rPh sb="3" eb="4">
      <t>メイ</t>
    </rPh>
    <phoneticPr fontId="2"/>
  </si>
  <si>
    <t>学校①</t>
    <rPh sb="0" eb="2">
      <t>ガッコウ</t>
    </rPh>
    <phoneticPr fontId="3"/>
  </si>
  <si>
    <t>学校②</t>
    <rPh sb="0" eb="2">
      <t>ガッコウ</t>
    </rPh>
    <phoneticPr fontId="3"/>
  </si>
  <si>
    <t>学校③</t>
    <rPh sb="0" eb="2">
      <t>ガッコウ</t>
    </rPh>
    <phoneticPr fontId="3"/>
  </si>
  <si>
    <t>姓</t>
    <rPh sb="0" eb="1">
      <t>セイ</t>
    </rPh>
    <phoneticPr fontId="3"/>
  </si>
  <si>
    <t>☆合同チームは入力</t>
    <rPh sb="1" eb="3">
      <t>ゴウドウ</t>
    </rPh>
    <rPh sb="7" eb="9">
      <t>ニュウリョク</t>
    </rPh>
    <phoneticPr fontId="3"/>
  </si>
  <si>
    <t>学校長</t>
    <rPh sb="0" eb="3">
      <t>ガッコウチョウ</t>
    </rPh>
    <phoneticPr fontId="3"/>
  </si>
  <si>
    <t>合同チーム
学校番号</t>
    <rPh sb="0" eb="2">
      <t>ゴウドウ</t>
    </rPh>
    <rPh sb="6" eb="8">
      <t>ガッコウ</t>
    </rPh>
    <rPh sb="8" eb="10">
      <t>バンゴウ</t>
    </rPh>
    <phoneticPr fontId="2"/>
  </si>
  <si>
    <t>①</t>
    <phoneticPr fontId="3"/>
  </si>
  <si>
    <t>②</t>
    <phoneticPr fontId="3"/>
  </si>
  <si>
    <t>③</t>
    <phoneticPr fontId="3"/>
  </si>
  <si>
    <t>①</t>
    <phoneticPr fontId="1"/>
  </si>
  <si>
    <t>②</t>
    <phoneticPr fontId="1"/>
  </si>
  <si>
    <t>③</t>
    <phoneticPr fontId="1"/>
  </si>
  <si>
    <t>申込書を印刷する学校を
選択してください。</t>
    <rPh sb="0" eb="3">
      <t>モウシコミショ</t>
    </rPh>
    <rPh sb="4" eb="6">
      <t>インサツ</t>
    </rPh>
    <rPh sb="8" eb="10">
      <t>ガッコウ</t>
    </rPh>
    <rPh sb="12" eb="14">
      <t>センタク</t>
    </rPh>
    <phoneticPr fontId="1"/>
  </si>
  <si>
    <t>学校名</t>
    <rPh sb="0" eb="3">
      <t>ガッコウメイ</t>
    </rPh>
    <phoneticPr fontId="1"/>
  </si>
  <si>
    <t>群馬大学共同教育学部附属中学校</t>
    <rPh sb="4" eb="6">
      <t>キョウドウ</t>
    </rPh>
    <rPh sb="6" eb="8">
      <t>キョウイク</t>
    </rPh>
    <rPh sb="8" eb="10">
      <t>ガクブ</t>
    </rPh>
    <phoneticPr fontId="3"/>
  </si>
  <si>
    <t>桐生市立黒保根学園</t>
    <rPh sb="7" eb="9">
      <t>ガクエン</t>
    </rPh>
    <phoneticPr fontId="3"/>
  </si>
  <si>
    <t>みどり市立あずま小中学校</t>
    <rPh sb="8" eb="9">
      <t>ショウ</t>
    </rPh>
    <phoneticPr fontId="3"/>
  </si>
  <si>
    <t>太田市立北の杜学園</t>
    <rPh sb="6" eb="7">
      <t>モリ</t>
    </rPh>
    <rPh sb="7" eb="9">
      <t>ガクエン</t>
    </rPh>
    <phoneticPr fontId="3"/>
  </si>
  <si>
    <t>安中市立松井田北中学校</t>
    <rPh sb="7" eb="8">
      <t>キタ</t>
    </rPh>
    <phoneticPr fontId="3"/>
  </si>
  <si>
    <t>安中市立松井田中学校</t>
    <phoneticPr fontId="3"/>
  </si>
  <si>
    <t>みなかみ町立みなかみ中学校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</si>
</sst>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平成明朝体W3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明朝"/>
      <family val="1"/>
      <charset val="128"/>
    </font>
    <font>
      <sz val="13"/>
      <name val="ＭＳ 明朝"/>
      <family val="1"/>
      <charset val="128"/>
    </font>
    <font>
      <sz val="11.95"/>
      <name val="ＭＳ 明朝"/>
      <family val="1"/>
      <charset val="128"/>
    </font>
    <font>
      <sz val="12.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.45"/>
      <name val="ＭＳ 明朝"/>
      <family val="1"/>
      <charset val="128"/>
    </font>
    <font>
      <b/>
      <sz val="14"/>
      <name val="ＭＳ Ｐゴシック"/>
      <family val="3"/>
      <charset val="128"/>
    </font>
    <font>
      <sz val="16"/>
      <name val="HG平成明朝体W3"/>
      <family val="1"/>
      <charset val="128"/>
    </font>
    <font>
      <sz val="16"/>
      <color indexed="9"/>
      <name val="ＭＳ Ｐゴシック"/>
      <family val="3"/>
      <charset val="128"/>
    </font>
    <font>
      <sz val="24"/>
      <name val="HG創英角ﾎﾟｯﾌﾟ体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HGS創英角ﾎﾟｯﾌﾟ体"/>
      <family val="3"/>
      <charset val="128"/>
    </font>
    <font>
      <b/>
      <sz val="24"/>
      <name val="HGP創英角ﾎﾟｯﾌﾟ体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AR P丸ゴシック体E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241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0" fillId="0" borderId="0" xfId="0" applyAlignment="1" applyProtection="1"/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5" fillId="4" borderId="32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33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 shrinkToFit="1"/>
    </xf>
    <xf numFmtId="0" fontId="23" fillId="2" borderId="17" xfId="0" applyFont="1" applyFill="1" applyBorder="1" applyAlignment="1" applyProtection="1">
      <alignment horizontal="center" vertical="center" shrinkToFit="1"/>
      <protection locked="0"/>
    </xf>
    <xf numFmtId="0" fontId="24" fillId="5" borderId="17" xfId="0" applyFont="1" applyFill="1" applyBorder="1" applyAlignment="1" applyProtection="1">
      <alignment horizontal="center" vertical="center" wrapText="1" shrinkToFit="1"/>
    </xf>
    <xf numFmtId="0" fontId="23" fillId="3" borderId="17" xfId="0" applyFont="1" applyFill="1" applyBorder="1" applyAlignment="1" applyProtection="1">
      <alignment horizontal="center" vertical="center" shrinkToFit="1"/>
      <protection locked="0"/>
    </xf>
    <xf numFmtId="0" fontId="23" fillId="5" borderId="35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/>
    </xf>
    <xf numFmtId="0" fontId="23" fillId="5" borderId="36" xfId="0" applyFont="1" applyFill="1" applyBorder="1" applyAlignment="1" applyProtection="1">
      <alignment horizontal="center" vertical="center" shrinkToFit="1"/>
    </xf>
    <xf numFmtId="0" fontId="23" fillId="5" borderId="37" xfId="0" applyFont="1" applyFill="1" applyBorder="1" applyAlignment="1" applyProtection="1">
      <alignment horizontal="center" vertical="center" shrinkToFit="1"/>
    </xf>
    <xf numFmtId="0" fontId="23" fillId="5" borderId="38" xfId="0" applyFont="1" applyFill="1" applyBorder="1" applyAlignment="1" applyProtection="1">
      <alignment horizontal="center" vertical="center" shrinkToFit="1"/>
    </xf>
    <xf numFmtId="0" fontId="5" fillId="6" borderId="39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23" fillId="5" borderId="42" xfId="0" applyFont="1" applyFill="1" applyBorder="1" applyAlignment="1" applyProtection="1">
      <alignment horizontal="center" vertical="center" shrinkToFit="1"/>
    </xf>
    <xf numFmtId="0" fontId="23" fillId="5" borderId="43" xfId="0" applyFont="1" applyFill="1" applyBorder="1" applyAlignment="1" applyProtection="1">
      <alignment horizontal="center" vertical="center" shrinkToFit="1"/>
    </xf>
    <xf numFmtId="0" fontId="23" fillId="5" borderId="44" xfId="0" applyFont="1" applyFill="1" applyBorder="1" applyAlignment="1" applyProtection="1">
      <alignment horizontal="center" vertical="center" shrinkToFit="1"/>
    </xf>
    <xf numFmtId="0" fontId="23" fillId="5" borderId="45" xfId="0" applyFont="1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/>
    </xf>
    <xf numFmtId="0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26" fillId="7" borderId="35" xfId="0" quotePrefix="1" applyNumberFormat="1" applyFont="1" applyFill="1" applyBorder="1" applyAlignment="1" applyProtection="1">
      <alignment horizontal="center" vertical="center" shrinkToFit="1"/>
      <protection locked="0"/>
    </xf>
    <xf numFmtId="0" fontId="18" fillId="0" borderId="46" xfId="0" applyFont="1" applyBorder="1" applyAlignment="1" applyProtection="1">
      <alignment horizontal="left" vertical="center" indent="2"/>
    </xf>
    <xf numFmtId="0" fontId="18" fillId="0" borderId="47" xfId="0" applyFont="1" applyBorder="1" applyAlignment="1" applyProtection="1">
      <alignment horizontal="left" vertical="center" indent="2"/>
    </xf>
    <xf numFmtId="0" fontId="18" fillId="0" borderId="48" xfId="0" applyFont="1" applyBorder="1" applyAlignment="1" applyProtection="1">
      <alignment horizontal="left" vertical="center" indent="2"/>
    </xf>
    <xf numFmtId="0" fontId="5" fillId="0" borderId="49" xfId="0" applyFont="1" applyFill="1" applyBorder="1" applyAlignment="1" applyProtection="1">
      <alignment horizontal="center" vertical="center"/>
    </xf>
    <xf numFmtId="0" fontId="16" fillId="0" borderId="0" xfId="0" applyNumberFormat="1" applyFont="1" applyAlignment="1" applyProtection="1">
      <alignment vertical="center"/>
    </xf>
    <xf numFmtId="0" fontId="27" fillId="0" borderId="17" xfId="0" applyFont="1" applyFill="1" applyBorder="1" applyAlignment="1" applyProtection="1">
      <alignment vertical="center"/>
      <protection locked="0"/>
    </xf>
    <xf numFmtId="0" fontId="13" fillId="0" borderId="0" xfId="1" applyProtection="1"/>
    <xf numFmtId="0" fontId="8" fillId="0" borderId="50" xfId="1" applyFont="1" applyBorder="1" applyAlignment="1" applyProtection="1">
      <alignment vertical="center"/>
    </xf>
    <xf numFmtId="0" fontId="28" fillId="0" borderId="0" xfId="0" applyFont="1" applyAlignment="1" applyProtection="1">
      <alignment wrapText="1"/>
    </xf>
    <xf numFmtId="0" fontId="13" fillId="0" borderId="0" xfId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13" fillId="0" borderId="0" xfId="1" applyBorder="1" applyProtection="1"/>
    <xf numFmtId="0" fontId="0" fillId="0" borderId="0" xfId="0" applyBorder="1" applyAlignment="1" applyProtection="1">
      <alignment vertical="center"/>
    </xf>
    <xf numFmtId="0" fontId="10" fillId="0" borderId="51" xfId="1" applyFont="1" applyBorder="1" applyAlignment="1" applyProtection="1">
      <alignment horizontal="center" vertical="center"/>
    </xf>
    <xf numFmtId="0" fontId="13" fillId="0" borderId="52" xfId="1" applyBorder="1" applyAlignment="1" applyProtection="1">
      <alignment horizontal="center" vertical="center"/>
    </xf>
    <xf numFmtId="0" fontId="10" fillId="0" borderId="53" xfId="1" applyFont="1" applyBorder="1" applyAlignment="1" applyProtection="1">
      <alignment horizontal="center" vertical="center"/>
    </xf>
    <xf numFmtId="0" fontId="13" fillId="0" borderId="54" xfId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Protection="1"/>
    <xf numFmtId="0" fontId="11" fillId="0" borderId="0" xfId="1" applyFont="1" applyProtection="1"/>
    <xf numFmtId="0" fontId="25" fillId="0" borderId="55" xfId="0" applyFont="1" applyBorder="1" applyAlignment="1" applyProtection="1">
      <alignment horizontal="center" vertical="center" wrapText="1" shrinkToFit="1"/>
    </xf>
    <xf numFmtId="0" fontId="0" fillId="0" borderId="5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49" fontId="5" fillId="3" borderId="56" xfId="0" applyNumberFormat="1" applyFont="1" applyFill="1" applyBorder="1" applyAlignment="1" applyProtection="1">
      <alignment horizontal="center" vertical="center"/>
      <protection locked="0"/>
    </xf>
    <xf numFmtId="49" fontId="5" fillId="3" borderId="34" xfId="0" applyNumberFormat="1" applyFont="1" applyFill="1" applyBorder="1" applyAlignment="1" applyProtection="1">
      <alignment horizontal="center" vertical="center"/>
      <protection locked="0"/>
    </xf>
    <xf numFmtId="49" fontId="5" fillId="3" borderId="60" xfId="0" applyNumberFormat="1" applyFont="1" applyFill="1" applyBorder="1" applyAlignment="1" applyProtection="1">
      <alignment horizontal="center" vertical="center"/>
      <protection locked="0"/>
    </xf>
    <xf numFmtId="0" fontId="5" fillId="6" borderId="56" xfId="0" applyFont="1" applyFill="1" applyBorder="1" applyAlignment="1" applyProtection="1">
      <alignment horizontal="left" vertical="center"/>
      <protection locked="0"/>
    </xf>
    <xf numFmtId="0" fontId="5" fillId="6" borderId="34" xfId="0" applyFont="1" applyFill="1" applyBorder="1" applyAlignment="1" applyProtection="1">
      <alignment horizontal="left" vertical="center"/>
      <protection locked="0"/>
    </xf>
    <xf numFmtId="0" fontId="5" fillId="6" borderId="59" xfId="0" applyFont="1" applyFill="1" applyBorder="1" applyAlignment="1" applyProtection="1">
      <alignment horizontal="left" vertical="center"/>
      <protection locked="0"/>
    </xf>
    <xf numFmtId="49" fontId="5" fillId="3" borderId="61" xfId="0" applyNumberFormat="1" applyFont="1" applyFill="1" applyBorder="1" applyAlignment="1" applyProtection="1">
      <alignment horizontal="center" vertical="center"/>
      <protection locked="0"/>
    </xf>
    <xf numFmtId="49" fontId="5" fillId="3" borderId="49" xfId="0" applyNumberFormat="1" applyFont="1" applyFill="1" applyBorder="1" applyAlignment="1" applyProtection="1">
      <alignment horizontal="center" vertical="center"/>
      <protection locked="0"/>
    </xf>
    <xf numFmtId="49" fontId="5" fillId="3" borderId="62" xfId="0" applyNumberFormat="1" applyFont="1" applyFill="1" applyBorder="1" applyAlignment="1" applyProtection="1">
      <alignment horizontal="center" vertical="center"/>
      <protection locked="0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5" fillId="6" borderId="59" xfId="0" applyFont="1" applyFill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 textRotation="255"/>
    </xf>
    <xf numFmtId="0" fontId="5" fillId="9" borderId="56" xfId="0" applyFont="1" applyFill="1" applyBorder="1" applyAlignment="1" applyProtection="1">
      <alignment horizontal="left" vertical="center"/>
      <protection locked="0"/>
    </xf>
    <xf numFmtId="0" fontId="5" fillId="9" borderId="34" xfId="0" applyFont="1" applyFill="1" applyBorder="1" applyAlignment="1" applyProtection="1">
      <alignment horizontal="left" vertical="center"/>
      <protection locked="0"/>
    </xf>
    <xf numFmtId="0" fontId="5" fillId="9" borderId="60" xfId="0" applyFont="1" applyFill="1" applyBorder="1" applyAlignment="1" applyProtection="1">
      <alignment horizontal="left" vertical="center"/>
      <protection locked="0"/>
    </xf>
    <xf numFmtId="0" fontId="5" fillId="9" borderId="64" xfId="0" applyFont="1" applyFill="1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5" fillId="9" borderId="65" xfId="0" applyFont="1" applyFill="1" applyBorder="1" applyAlignment="1" applyProtection="1">
      <alignment horizontal="left" vertical="center"/>
      <protection locked="0"/>
    </xf>
    <xf numFmtId="0" fontId="5" fillId="9" borderId="66" xfId="0" applyFont="1" applyFill="1" applyBorder="1" applyAlignment="1" applyProtection="1">
      <alignment horizontal="left" vertical="center"/>
      <protection locked="0"/>
    </xf>
    <xf numFmtId="0" fontId="5" fillId="6" borderId="58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0" fontId="5" fillId="9" borderId="56" xfId="0" applyFont="1" applyFill="1" applyBorder="1" applyAlignment="1" applyProtection="1">
      <alignment horizontal="center" vertical="center"/>
      <protection locked="0"/>
    </xf>
    <xf numFmtId="0" fontId="5" fillId="9" borderId="34" xfId="0" applyFont="1" applyFill="1" applyBorder="1" applyAlignment="1" applyProtection="1">
      <alignment horizontal="center" vertical="center"/>
      <protection locked="0"/>
    </xf>
    <xf numFmtId="0" fontId="5" fillId="9" borderId="60" xfId="0" applyFont="1" applyFill="1" applyBorder="1" applyAlignment="1" applyProtection="1">
      <alignment horizontal="center" vertical="center"/>
      <protection locked="0"/>
    </xf>
    <xf numFmtId="0" fontId="18" fillId="9" borderId="56" xfId="0" applyFont="1" applyFill="1" applyBorder="1" applyAlignment="1" applyProtection="1">
      <alignment horizontal="left" vertical="center"/>
      <protection locked="0"/>
    </xf>
    <xf numFmtId="0" fontId="18" fillId="9" borderId="60" xfId="0" applyFont="1" applyFill="1" applyBorder="1" applyAlignment="1" applyProtection="1">
      <alignment horizontal="left" vertical="center"/>
      <protection locked="0"/>
    </xf>
    <xf numFmtId="0" fontId="5" fillId="10" borderId="3" xfId="0" applyFont="1" applyFill="1" applyBorder="1" applyAlignment="1" applyProtection="1">
      <alignment horizontal="left" vertical="center" shrinkToFit="1"/>
    </xf>
    <xf numFmtId="0" fontId="5" fillId="10" borderId="32" xfId="0" applyFont="1" applyFill="1" applyBorder="1" applyAlignment="1" applyProtection="1">
      <alignment horizontal="left" vertical="center" shrinkToFit="1"/>
    </xf>
    <xf numFmtId="0" fontId="5" fillId="10" borderId="4" xfId="0" applyFont="1" applyFill="1" applyBorder="1" applyAlignment="1" applyProtection="1">
      <alignment horizontal="left" vertical="center" shrinkToFit="1"/>
    </xf>
    <xf numFmtId="0" fontId="18" fillId="0" borderId="2" xfId="0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center" vertical="center" shrinkToFit="1"/>
    </xf>
    <xf numFmtId="0" fontId="23" fillId="5" borderId="17" xfId="0" applyFont="1" applyFill="1" applyBorder="1" applyAlignment="1" applyProtection="1">
      <alignment horizontal="center" vertical="center" shrinkToFit="1"/>
    </xf>
    <xf numFmtId="0" fontId="23" fillId="2" borderId="17" xfId="0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distributed" vertical="center" indent="12"/>
    </xf>
    <xf numFmtId="0" fontId="13" fillId="0" borderId="0" xfId="1" applyProtection="1"/>
    <xf numFmtId="0" fontId="8" fillId="0" borderId="73" xfId="1" applyFont="1" applyBorder="1" applyAlignment="1" applyProtection="1">
      <alignment horizontal="center" vertical="center" shrinkToFit="1"/>
    </xf>
    <xf numFmtId="0" fontId="8" fillId="0" borderId="72" xfId="1" applyFont="1" applyBorder="1" applyAlignment="1" applyProtection="1">
      <alignment vertical="center" shrinkToFit="1"/>
    </xf>
    <xf numFmtId="0" fontId="8" fillId="0" borderId="85" xfId="1" applyFont="1" applyBorder="1" applyAlignment="1" applyProtection="1">
      <alignment horizontal="distributed" vertical="center"/>
    </xf>
    <xf numFmtId="0" fontId="8" fillId="0" borderId="86" xfId="1" applyFont="1" applyBorder="1" applyAlignment="1" applyProtection="1">
      <alignment horizontal="distributed" vertical="center"/>
    </xf>
    <xf numFmtId="0" fontId="12" fillId="0" borderId="87" xfId="1" applyFont="1" applyBorder="1" applyAlignment="1" applyProtection="1">
      <alignment horizontal="left" vertical="center"/>
    </xf>
    <xf numFmtId="0" fontId="12" fillId="0" borderId="86" xfId="1" applyFont="1" applyBorder="1" applyAlignment="1" applyProtection="1">
      <alignment horizontal="left" vertical="center"/>
    </xf>
    <xf numFmtId="0" fontId="0" fillId="0" borderId="86" xfId="0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88" xfId="1" applyFont="1" applyBorder="1" applyAlignment="1" applyProtection="1">
      <alignment horizontal="center" vertical="center" shrinkToFit="1"/>
    </xf>
    <xf numFmtId="0" fontId="8" fillId="0" borderId="89" xfId="1" applyFont="1" applyBorder="1" applyAlignment="1" applyProtection="1">
      <alignment horizontal="center" vertical="center" shrinkToFit="1"/>
    </xf>
    <xf numFmtId="0" fontId="8" fillId="0" borderId="90" xfId="1" applyFont="1" applyBorder="1" applyAlignment="1" applyProtection="1">
      <alignment horizontal="center" vertical="center" shrinkToFit="1"/>
    </xf>
    <xf numFmtId="0" fontId="8" fillId="0" borderId="91" xfId="1" applyFont="1" applyBorder="1" applyAlignment="1" applyProtection="1">
      <alignment horizontal="distributed" vertical="center" indent="1"/>
    </xf>
    <xf numFmtId="0" fontId="8" fillId="0" borderId="92" xfId="1" applyFont="1" applyBorder="1" applyAlignment="1" applyProtection="1">
      <alignment horizontal="distributed" vertical="center" indent="1"/>
    </xf>
    <xf numFmtId="0" fontId="12" fillId="0" borderId="73" xfId="1" applyFont="1" applyBorder="1" applyAlignment="1" applyProtection="1">
      <alignment horizontal="left" vertical="center" indent="1"/>
    </xf>
    <xf numFmtId="0" fontId="0" fillId="0" borderId="72" xfId="0" applyBorder="1" applyAlignment="1" applyProtection="1">
      <alignment horizontal="left" vertical="center" indent="1"/>
    </xf>
    <xf numFmtId="0" fontId="12" fillId="0" borderId="72" xfId="1" applyFont="1" applyBorder="1" applyAlignment="1" applyProtection="1">
      <alignment horizontal="center" vertical="center"/>
    </xf>
    <xf numFmtId="0" fontId="12" fillId="0" borderId="74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distributed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32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81" xfId="1" applyFont="1" applyBorder="1" applyAlignment="1" applyProtection="1">
      <alignment horizontal="distributed" vertical="center"/>
    </xf>
    <xf numFmtId="0" fontId="8" fillId="0" borderId="82" xfId="1" applyFont="1" applyBorder="1" applyAlignment="1" applyProtection="1">
      <alignment horizontal="distributed" vertical="center"/>
    </xf>
    <xf numFmtId="0" fontId="8" fillId="0" borderId="83" xfId="1" applyFont="1" applyBorder="1" applyAlignment="1" applyProtection="1">
      <alignment horizontal="distributed" vertical="center" indent="1"/>
    </xf>
    <xf numFmtId="0" fontId="8" fillId="0" borderId="84" xfId="1" applyFont="1" applyBorder="1" applyAlignment="1" applyProtection="1">
      <alignment horizontal="distributed" vertical="center" indent="1"/>
    </xf>
    <xf numFmtId="0" fontId="8" fillId="0" borderId="78" xfId="1" applyFont="1" applyBorder="1" applyAlignment="1" applyProtection="1">
      <alignment horizontal="center" vertical="center"/>
    </xf>
    <xf numFmtId="0" fontId="8" fillId="0" borderId="79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distributed" vertical="center"/>
    </xf>
    <xf numFmtId="0" fontId="8" fillId="0" borderId="72" xfId="1" applyFont="1" applyBorder="1" applyAlignment="1" applyProtection="1">
      <alignment horizontal="distributed" vertical="center"/>
    </xf>
    <xf numFmtId="0" fontId="12" fillId="0" borderId="73" xfId="1" applyFont="1" applyBorder="1" applyAlignment="1" applyProtection="1">
      <alignment horizontal="left" vertical="center" indent="1" shrinkToFit="1"/>
    </xf>
    <xf numFmtId="0" fontId="12" fillId="0" borderId="72" xfId="1" applyFont="1" applyBorder="1" applyAlignment="1" applyProtection="1">
      <alignment horizontal="left" vertical="center" indent="1" shrinkToFit="1"/>
    </xf>
    <xf numFmtId="0" fontId="0" fillId="0" borderId="72" xfId="0" applyBorder="1" applyAlignment="1" applyProtection="1">
      <alignment horizontal="left" vertical="center" indent="1" shrinkToFit="1"/>
    </xf>
    <xf numFmtId="0" fontId="8" fillId="0" borderId="82" xfId="1" applyFont="1" applyBorder="1" applyAlignment="1" applyProtection="1">
      <alignment vertical="center"/>
    </xf>
    <xf numFmtId="0" fontId="10" fillId="0" borderId="52" xfId="1" applyFont="1" applyBorder="1" applyAlignment="1" applyProtection="1">
      <alignment horizontal="center" vertical="center"/>
    </xf>
    <xf numFmtId="0" fontId="10" fillId="0" borderId="67" xfId="1" applyFont="1" applyBorder="1" applyAlignment="1" applyProtection="1">
      <alignment horizontal="center" vertical="center"/>
    </xf>
    <xf numFmtId="0" fontId="13" fillId="0" borderId="52" xfId="1" applyBorder="1" applyAlignment="1" applyProtection="1">
      <alignment horizontal="center" vertical="center"/>
    </xf>
    <xf numFmtId="0" fontId="13" fillId="0" borderId="67" xfId="1" applyBorder="1" applyAlignment="1" applyProtection="1">
      <alignment horizontal="center" vertical="center"/>
    </xf>
    <xf numFmtId="0" fontId="12" fillId="0" borderId="73" xfId="1" applyFont="1" applyBorder="1" applyAlignment="1" applyProtection="1">
      <alignment horizontal="left" vertical="center" shrinkToFit="1"/>
    </xf>
    <xf numFmtId="0" fontId="12" fillId="0" borderId="72" xfId="1" applyFont="1" applyBorder="1" applyAlignment="1" applyProtection="1">
      <alignment horizontal="left" vertical="center" shrinkToFit="1"/>
    </xf>
    <xf numFmtId="0" fontId="12" fillId="0" borderId="80" xfId="1" applyFont="1" applyBorder="1" applyAlignment="1" applyProtection="1">
      <alignment horizontal="left" vertical="center" shrinkToFit="1"/>
    </xf>
    <xf numFmtId="0" fontId="8" fillId="0" borderId="73" xfId="1" applyFont="1" applyBorder="1" applyAlignment="1" applyProtection="1">
      <alignment horizontal="left" vertical="center"/>
    </xf>
    <xf numFmtId="0" fontId="8" fillId="0" borderId="72" xfId="1" applyFont="1" applyBorder="1" applyAlignment="1" applyProtection="1">
      <alignment horizontal="left"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13" fillId="0" borderId="15" xfId="1" applyBorder="1" applyAlignment="1" applyProtection="1">
      <alignment horizontal="distributed" vertical="center"/>
    </xf>
    <xf numFmtId="0" fontId="12" fillId="0" borderId="72" xfId="1" applyFont="1" applyBorder="1" applyAlignment="1" applyProtection="1">
      <alignment horizontal="left" vertical="center" indent="1"/>
    </xf>
    <xf numFmtId="0" fontId="8" fillId="0" borderId="0" xfId="1" applyFont="1" applyBorder="1" applyAlignment="1" applyProtection="1">
      <alignment vertical="center"/>
    </xf>
    <xf numFmtId="0" fontId="9" fillId="0" borderId="78" xfId="1" applyFont="1" applyBorder="1" applyAlignment="1" applyProtection="1">
      <alignment horizontal="distributed" vertical="center"/>
    </xf>
    <xf numFmtId="0" fontId="13" fillId="0" borderId="52" xfId="1" applyBorder="1" applyAlignment="1" applyProtection="1">
      <alignment horizontal="right" vertical="center" indent="1"/>
    </xf>
    <xf numFmtId="0" fontId="13" fillId="0" borderId="67" xfId="1" applyBorder="1" applyAlignment="1" applyProtection="1">
      <alignment horizontal="right" vertical="center" indent="1"/>
    </xf>
    <xf numFmtId="0" fontId="22" fillId="0" borderId="70" xfId="1" applyFont="1" applyBorder="1" applyAlignment="1" applyProtection="1">
      <alignment horizontal="center" vertical="center"/>
    </xf>
    <xf numFmtId="0" fontId="22" fillId="0" borderId="71" xfId="1" applyFont="1" applyBorder="1" applyAlignment="1" applyProtection="1">
      <alignment horizontal="center" vertical="center"/>
    </xf>
    <xf numFmtId="0" fontId="10" fillId="0" borderId="51" xfId="1" applyFont="1" applyBorder="1" applyAlignment="1" applyProtection="1">
      <alignment horizontal="center" vertical="center"/>
    </xf>
    <xf numFmtId="0" fontId="8" fillId="0" borderId="52" xfId="1" applyFont="1" applyBorder="1" applyAlignment="1" applyProtection="1">
      <alignment horizontal="center" vertical="center"/>
    </xf>
    <xf numFmtId="0" fontId="8" fillId="0" borderId="67" xfId="1" applyFont="1" applyBorder="1" applyAlignment="1" applyProtection="1">
      <alignment horizontal="center" vertical="center"/>
    </xf>
    <xf numFmtId="0" fontId="13" fillId="0" borderId="28" xfId="1" applyBorder="1" applyAlignment="1" applyProtection="1">
      <alignment horizontal="distributed" vertical="center"/>
    </xf>
    <xf numFmtId="0" fontId="8" fillId="0" borderId="75" xfId="1" applyFont="1" applyBorder="1" applyAlignment="1" applyProtection="1">
      <alignment horizontal="distributed" vertical="center"/>
    </xf>
    <xf numFmtId="0" fontId="12" fillId="0" borderId="76" xfId="1" applyFont="1" applyBorder="1" applyAlignment="1" applyProtection="1">
      <alignment horizontal="left" vertical="center" indent="1"/>
    </xf>
    <xf numFmtId="0" fontId="12" fillId="0" borderId="75" xfId="1" applyFont="1" applyBorder="1" applyAlignment="1" applyProtection="1">
      <alignment horizontal="left" vertical="center" indent="1"/>
    </xf>
    <xf numFmtId="0" fontId="12" fillId="0" borderId="75" xfId="1" applyFont="1" applyBorder="1" applyAlignment="1" applyProtection="1">
      <alignment horizontal="center" vertical="center"/>
    </xf>
    <xf numFmtId="0" fontId="12" fillId="0" borderId="77" xfId="1" applyFont="1" applyBorder="1" applyAlignment="1" applyProtection="1">
      <alignment horizontal="center" vertical="center"/>
    </xf>
    <xf numFmtId="0" fontId="13" fillId="0" borderId="54" xfId="1" applyBorder="1" applyAlignment="1" applyProtection="1">
      <alignment horizontal="center" vertical="center"/>
    </xf>
    <xf numFmtId="0" fontId="13" fillId="0" borderId="68" xfId="1" applyBorder="1" applyAlignment="1" applyProtection="1">
      <alignment horizontal="center" vertical="center"/>
    </xf>
    <xf numFmtId="0" fontId="12" fillId="0" borderId="0" xfId="1" applyFont="1" applyProtection="1"/>
    <xf numFmtId="0" fontId="13" fillId="0" borderId="54" xfId="1" applyBorder="1" applyAlignment="1" applyProtection="1">
      <alignment horizontal="right" vertical="center" indent="1"/>
    </xf>
    <xf numFmtId="0" fontId="13" fillId="0" borderId="68" xfId="1" applyBorder="1" applyAlignment="1" applyProtection="1">
      <alignment horizontal="right" vertical="center" indent="1"/>
    </xf>
    <xf numFmtId="0" fontId="22" fillId="0" borderId="54" xfId="1" applyFont="1" applyBorder="1" applyAlignment="1" applyProtection="1">
      <alignment horizontal="center" vertical="center"/>
    </xf>
    <xf numFmtId="0" fontId="22" fillId="0" borderId="69" xfId="1" applyFont="1" applyBorder="1" applyAlignment="1" applyProtection="1">
      <alignment horizontal="center" vertical="center"/>
    </xf>
    <xf numFmtId="0" fontId="13" fillId="0" borderId="0" xfId="1" applyBorder="1" applyProtection="1"/>
    <xf numFmtId="0" fontId="11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vertical="center"/>
    </xf>
    <xf numFmtId="0" fontId="10" fillId="0" borderId="53" xfId="1" applyFont="1" applyBorder="1" applyAlignment="1" applyProtection="1">
      <alignment horizontal="center" vertical="center"/>
    </xf>
    <xf numFmtId="0" fontId="10" fillId="0" borderId="68" xfId="1" applyFont="1" applyBorder="1" applyAlignment="1" applyProtection="1">
      <alignment horizontal="center" vertical="center"/>
    </xf>
    <xf numFmtId="0" fontId="10" fillId="0" borderId="54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left"/>
    </xf>
    <xf numFmtId="0" fontId="12" fillId="0" borderId="0" xfId="1" applyFont="1" applyAlignment="1" applyProtection="1">
      <alignment horizontal="right" indent="2"/>
    </xf>
    <xf numFmtId="0" fontId="4" fillId="0" borderId="0" xfId="0" applyFont="1" applyAlignment="1" applyProtection="1">
      <alignment horizontal="right" indent="2"/>
    </xf>
    <xf numFmtId="0" fontId="12" fillId="0" borderId="0" xfId="1" applyNumberFormat="1" applyFont="1" applyAlignment="1" applyProtection="1">
      <alignment horizontal="right" indent="2"/>
    </xf>
    <xf numFmtId="0" fontId="19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vertical="top"/>
    </xf>
    <xf numFmtId="0" fontId="18" fillId="0" borderId="0" xfId="0" applyFont="1" applyAlignment="1" applyProtection="1">
      <alignment horizontal="right" vertical="center" shrinkToFit="1"/>
    </xf>
    <xf numFmtId="0" fontId="18" fillId="0" borderId="0" xfId="0" applyFont="1" applyAlignment="1" applyProtection="1">
      <alignment horizontal="left" vertical="center"/>
    </xf>
    <xf numFmtId="0" fontId="6" fillId="0" borderId="93" xfId="0" applyFont="1" applyBorder="1" applyAlignment="1" applyProtection="1">
      <alignment vertical="center" textRotation="255"/>
    </xf>
    <xf numFmtId="0" fontId="21" fillId="0" borderId="0" xfId="0" applyFont="1" applyAlignment="1" applyProtection="1">
      <alignment horizontal="center" vertical="center"/>
    </xf>
  </cellXfs>
  <cellStyles count="2">
    <cellStyle name="標準" xfId="0" builtinId="0"/>
    <cellStyle name="標準_春季・県大会申込書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618475</xdr:colOff>
      <xdr:row>12</xdr:row>
      <xdr:rowOff>25341</xdr:rowOff>
    </xdr:from>
    <xdr:to>
      <xdr:col>0</xdr:col>
      <xdr:colOff>769393</xdr:colOff>
      <xdr:row>20</xdr:row>
      <xdr:rowOff>2521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9D5D12B4-ADB9-B021-438F-A291E2F7B9C4}"/>
            </a:ext>
          </a:extLst>
        </xdr:cNvPr>
        <xdr:cNvSpPr/>
      </xdr:nvSpPr>
      <xdr:spPr bwMode="auto">
        <a:xfrm>
          <a:off x="575930" y="3747977"/>
          <a:ext cx="124047" cy="2401186"/>
        </a:xfrm>
        <a:prstGeom prst="leftBrace">
          <a:avLst/>
        </a:prstGeom>
        <a:noFill/>
        <a:ln w="254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16</xdr:row>
      <xdr:rowOff>104775</xdr:rowOff>
    </xdr:from>
    <xdr:to>
      <xdr:col>6</xdr:col>
      <xdr:colOff>552450</xdr:colOff>
      <xdr:row>18</xdr:row>
      <xdr:rowOff>47625</xdr:rowOff>
    </xdr:to>
    <xdr:sp macro="" textlink="">
      <xdr:nvSpPr>
        <xdr:cNvPr id="2054" name="AutoShape 1">
          <a:extLst>
            <a:ext uri="{FF2B5EF4-FFF2-40B4-BE49-F238E27FC236}">
              <a16:creationId xmlns:a16="http://schemas.microsoft.com/office/drawing/2014/main" id="{EF536E1F-65A5-BF47-67B1-21FC448CD42E}"/>
            </a:ext>
          </a:extLst>
        </xdr:cNvPr>
        <xdr:cNvSpPr>
          <a:spLocks noChangeArrowheads="1"/>
        </xdr:cNvSpPr>
      </xdr:nvSpPr>
      <xdr:spPr bwMode="auto">
        <a:xfrm>
          <a:off x="3952875" y="5895975"/>
          <a:ext cx="457200" cy="704850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showGridLines="0" showRowColHeaders="0" tabSelected="1" showOutlineSymbols="0" zoomScale="90" zoomScaleNormal="90" workbookViewId="0">
      <selection activeCell="C2" sqref="C2:E2"/>
    </sheetView>
  </sheetViews>
  <sheetFormatPr defaultColWidth="0" defaultRowHeight="20.100000000000001" customHeight="1" zeroHeight="1"/>
  <cols>
    <col min="1" max="1" width="10.625" style="3" customWidth="1"/>
    <col min="2" max="2" width="18.5" style="3" customWidth="1"/>
    <col min="3" max="3" width="8.625" style="3" customWidth="1"/>
    <col min="4" max="9" width="7.625" style="3" customWidth="1"/>
    <col min="10" max="10" width="12.625" style="3" customWidth="1"/>
    <col min="11" max="11" width="5.625" style="12" customWidth="1"/>
    <col min="12" max="12" width="10.625" style="3" customWidth="1"/>
    <col min="13" max="13" width="15.625" style="3" customWidth="1"/>
    <col min="14" max="14" width="18.625" style="3" customWidth="1"/>
    <col min="15" max="16" width="15.625" style="3" customWidth="1"/>
    <col min="17" max="18" width="6.125" style="3" customWidth="1"/>
    <col min="19" max="19" width="15" style="3" customWidth="1"/>
    <col min="20" max="20" width="10.625" style="3" customWidth="1"/>
    <col min="21" max="21" width="10.625" style="3" hidden="1" customWidth="1"/>
    <col min="22" max="22" width="7.375" style="3" hidden="1" customWidth="1"/>
    <col min="23" max="23" width="7.125" style="3" hidden="1" customWidth="1"/>
    <col min="24" max="24" width="9" style="3" hidden="1" customWidth="1"/>
    <col min="25" max="26" width="24.125" style="3" hidden="1" customWidth="1"/>
    <col min="27" max="27" width="9.375" style="3" hidden="1" customWidth="1"/>
    <col min="28" max="29" width="7.875" style="3" hidden="1" customWidth="1"/>
    <col min="30" max="40" width="27.125" style="3" hidden="1" customWidth="1"/>
    <col min="41" max="16384" width="24.125" style="3" hidden="1"/>
  </cols>
  <sheetData>
    <row r="1" spans="1:34" ht="33" customHeight="1" thickBot="1">
      <c r="A1" s="8" t="s">
        <v>48</v>
      </c>
      <c r="K1" s="11"/>
      <c r="L1" s="8" t="s">
        <v>51</v>
      </c>
      <c r="R1" s="66"/>
      <c r="S1" s="66"/>
    </row>
    <row r="2" spans="1:34" ht="24" customHeight="1" thickBot="1">
      <c r="B2" s="9" t="s">
        <v>13</v>
      </c>
      <c r="C2" s="137"/>
      <c r="D2" s="138"/>
      <c r="E2" s="139"/>
      <c r="F2" s="7"/>
      <c r="H2" s="9" t="s">
        <v>41</v>
      </c>
      <c r="I2" s="9"/>
      <c r="J2" s="5"/>
    </row>
    <row r="3" spans="1:34" ht="24" customHeight="1" thickBot="1">
      <c r="B3" s="9"/>
      <c r="L3" s="150" t="s">
        <v>262</v>
      </c>
      <c r="M3" s="150"/>
      <c r="N3" s="150"/>
      <c r="O3" s="150"/>
      <c r="P3" s="150"/>
      <c r="Q3" s="150"/>
      <c r="R3" s="150"/>
      <c r="S3" s="150"/>
    </row>
    <row r="4" spans="1:34" ht="24" customHeight="1" thickBot="1">
      <c r="B4" s="9" t="s">
        <v>8</v>
      </c>
      <c r="C4" s="10" t="s">
        <v>263</v>
      </c>
      <c r="D4" s="113"/>
      <c r="E4" s="9" t="s">
        <v>42</v>
      </c>
      <c r="F4" s="6"/>
      <c r="G4" s="9" t="s">
        <v>9</v>
      </c>
      <c r="H4" s="6"/>
      <c r="I4" s="9" t="s">
        <v>71</v>
      </c>
      <c r="J4" s="9"/>
      <c r="L4" s="60"/>
      <c r="M4" s="68" t="s">
        <v>76</v>
      </c>
      <c r="N4" s="75" t="s">
        <v>77</v>
      </c>
      <c r="O4" s="68" t="s">
        <v>80</v>
      </c>
      <c r="P4" s="69" t="s">
        <v>81</v>
      </c>
      <c r="Q4" s="151" t="s">
        <v>89</v>
      </c>
      <c r="R4" s="151"/>
      <c r="S4" s="151"/>
      <c r="U4" s="3" t="s">
        <v>272</v>
      </c>
      <c r="V4" s="3">
        <f>COUNTA(D10,D14,D18)</f>
        <v>0</v>
      </c>
      <c r="Y4" s="3" t="str">
        <f>CONCATENATE($D$10,"　",$H$10,IF($D$14="","",CHAR(10)&amp;$D$14&amp;"　"&amp;$H$14),IF($D$18="","",CHAR(10)&amp;$D$18&amp;"　"&amp;$H$18))</f>
        <v>　</v>
      </c>
    </row>
    <row r="5" spans="1:34" ht="24" customHeight="1" thickBot="1">
      <c r="B5" s="9"/>
      <c r="L5" s="65" t="s">
        <v>85</v>
      </c>
      <c r="M5" s="70"/>
      <c r="N5" s="71"/>
      <c r="O5" s="70"/>
      <c r="P5" s="72"/>
      <c r="Q5" s="152"/>
      <c r="R5" s="152"/>
      <c r="S5" s="152"/>
      <c r="U5" s="3" t="str">
        <f>IF(L5="","",IF(L5=0,"0",L5))</f>
        <v>コーチ</v>
      </c>
      <c r="Y5" s="3" t="str">
        <f>M5&amp;"　"&amp;N5</f>
        <v>　</v>
      </c>
      <c r="Z5" s="3" t="str">
        <f>O5&amp;"　"&amp;P5</f>
        <v>　</v>
      </c>
      <c r="AA5" s="3">
        <f>Q5</f>
        <v>0</v>
      </c>
    </row>
    <row r="6" spans="1:34" ht="24" customHeight="1" thickBot="1">
      <c r="B6" s="9" t="s">
        <v>90</v>
      </c>
      <c r="C6" s="140"/>
      <c r="D6" s="141"/>
      <c r="E6" s="141"/>
      <c r="F6" s="142"/>
      <c r="G6" s="148" t="s">
        <v>100</v>
      </c>
      <c r="H6" s="149"/>
      <c r="I6" s="143"/>
      <c r="J6" s="144"/>
      <c r="L6" s="65" t="s">
        <v>86</v>
      </c>
      <c r="M6" s="70"/>
      <c r="N6" s="71"/>
      <c r="O6" s="70"/>
      <c r="P6" s="72"/>
      <c r="Q6" s="152"/>
      <c r="R6" s="152"/>
      <c r="S6" s="152"/>
      <c r="U6" s="3" t="str">
        <f>IF(L6="","",IF(L6=0,"0",L6))</f>
        <v>Ａコーチ</v>
      </c>
      <c r="Y6" s="3" t="str">
        <f>M6&amp;"　"&amp;N6</f>
        <v>　</v>
      </c>
      <c r="Z6" s="3" t="str">
        <f>O6&amp;"　"&amp;P6</f>
        <v>　</v>
      </c>
      <c r="AA6" s="3">
        <f>Q6</f>
        <v>0</v>
      </c>
    </row>
    <row r="7" spans="1:34" ht="24" customHeight="1" thickBot="1">
      <c r="B7" s="9"/>
      <c r="L7" s="67" t="s">
        <v>82</v>
      </c>
      <c r="M7" s="70"/>
      <c r="N7" s="71"/>
      <c r="O7" s="70"/>
      <c r="P7" s="72"/>
      <c r="Q7" s="152"/>
      <c r="R7" s="152"/>
      <c r="S7" s="152"/>
      <c r="U7" s="3" t="str">
        <f>IF(L7="","",IF(L7=0,"0",L7))</f>
        <v>マネージャー</v>
      </c>
      <c r="Y7" s="3" t="str">
        <f>M7&amp;"　"&amp;N7</f>
        <v>　</v>
      </c>
      <c r="Z7" s="3" t="str">
        <f>O7&amp;"　"&amp;P7</f>
        <v>　</v>
      </c>
      <c r="AA7" s="3">
        <f>Q7</f>
        <v>0</v>
      </c>
    </row>
    <row r="8" spans="1:34" ht="24" customHeight="1" thickBot="1">
      <c r="B8" s="9" t="s">
        <v>266</v>
      </c>
      <c r="C8" s="145" t="str">
        <f>$C$9&amp;IF($C$13="","",IF(LEFT($C$9,3)=LEFT($C$13,3),"・"&amp;RIGHT($C$13,LEN($C$13)-FIND("立",$C$13)),"・"&amp;$C$13))&amp;IF($C$17="","",IF(LEFT($C$13,3)=LEFT($C$17,3),"・"&amp;RIGHT($C$17,LEN($C$17)-FIND("立",$C$17)),"・"&amp;$C$17))</f>
        <v/>
      </c>
      <c r="D8" s="146"/>
      <c r="E8" s="146"/>
      <c r="F8" s="146"/>
      <c r="G8" s="146"/>
      <c r="H8" s="146"/>
      <c r="I8" s="146"/>
      <c r="J8" s="147"/>
      <c r="K8" s="84"/>
      <c r="L8" s="61" t="s">
        <v>83</v>
      </c>
      <c r="M8" s="73" t="s">
        <v>78</v>
      </c>
      <c r="N8" s="76" t="s">
        <v>79</v>
      </c>
      <c r="O8" s="73" t="s">
        <v>80</v>
      </c>
      <c r="P8" s="74" t="s">
        <v>81</v>
      </c>
      <c r="Q8" s="61" t="s">
        <v>0</v>
      </c>
      <c r="R8" s="61" t="s">
        <v>1</v>
      </c>
      <c r="S8" s="63" t="s">
        <v>4</v>
      </c>
      <c r="T8" s="63" t="s">
        <v>273</v>
      </c>
      <c r="AF8" s="3" t="s">
        <v>274</v>
      </c>
      <c r="AG8" s="3" t="s">
        <v>275</v>
      </c>
      <c r="AH8" s="3" t="s">
        <v>276</v>
      </c>
    </row>
    <row r="9" spans="1:34" ht="24" customHeight="1" thickTop="1" thickBot="1">
      <c r="B9" s="80" t="s">
        <v>267</v>
      </c>
      <c r="C9" s="131"/>
      <c r="D9" s="132"/>
      <c r="E9" s="132"/>
      <c r="F9" s="132"/>
      <c r="G9" s="132"/>
      <c r="H9" s="132"/>
      <c r="I9" s="132"/>
      <c r="J9" s="133"/>
      <c r="K9" s="84"/>
      <c r="L9" s="79"/>
      <c r="M9" s="70"/>
      <c r="N9" s="71"/>
      <c r="O9" s="70"/>
      <c r="P9" s="72"/>
      <c r="Q9" s="64"/>
      <c r="R9" s="64"/>
      <c r="S9" s="62"/>
      <c r="T9" s="62"/>
      <c r="U9" s="3" t="str">
        <f>IF(L9="","",IF(L9=0,"0",L9))</f>
        <v/>
      </c>
      <c r="V9" s="3" t="str">
        <f>IF(U9="00",-1,IF(U9="0",0,U9))</f>
        <v/>
      </c>
      <c r="W9" s="3" t="e">
        <f>RANK(V9,$V$9:$V$23,1)</f>
        <v>#VALUE!</v>
      </c>
      <c r="X9" s="3">
        <v>1</v>
      </c>
      <c r="Y9" s="3" t="e">
        <f>INDEX($M$9:$M$23,MATCH($X9,$W$9:$W$23,0))&amp;"　"&amp;INDEX($N$9:$N$23,MATCH($X9,$W$9:$W$23,0))</f>
        <v>#N/A</v>
      </c>
      <c r="Z9" s="3" t="e">
        <f>INDEX($O$9:$O$23,MATCH($X9,$W$9:$W$23,0))&amp;" "&amp;INDEX($P$9:$P$23,MATCH($X9,$W$9:$W$23,0))</f>
        <v>#N/A</v>
      </c>
      <c r="AA9" s="3" t="e">
        <f>INDEX($U$9:$U$23,MATCH($X9,$W$9:$W$23,0))</f>
        <v>#N/A</v>
      </c>
      <c r="AB9" s="3" t="e">
        <f>INDEX($Q$9:$Q$23,MATCH($X9,$W$9:$W$23,0))</f>
        <v>#N/A</v>
      </c>
      <c r="AC9" s="3" t="e">
        <f>INDEX($R$9:$R$23,MATCH($X9,$W$9:$W$23,0))</f>
        <v>#N/A</v>
      </c>
      <c r="AD9" s="3" t="e">
        <f>INDEX($S$9:$S$23,MATCH($X9,$W$9:$W$23,0))</f>
        <v>#N/A</v>
      </c>
      <c r="AE9" s="3" t="e">
        <f>IF(INDEX($T$9:$T$23,MATCH($X9,$W$9:$W$23,0))="","①",INDEX($T$9:$T$23,MATCH($X9,$W$9:$W$23,0)))</f>
        <v>#N/A</v>
      </c>
      <c r="AF9" s="3" t="e">
        <f>IF(AF$8=$AE9,COUNTIF($AE$9:AE9,AF$8),"")</f>
        <v>#N/A</v>
      </c>
      <c r="AG9" s="3" t="e">
        <f>IF(AG$8=$AE9,COUNTIF($AE$9:AF9,AG$8),"")</f>
        <v>#N/A</v>
      </c>
      <c r="AH9" s="3" t="e">
        <f>IF(AH$8=$AE9,COUNTIF($AE$9:AG9,AH$8),"")</f>
        <v>#N/A</v>
      </c>
    </row>
    <row r="10" spans="1:34" ht="24" customHeight="1" thickBot="1">
      <c r="B10" s="81" t="s">
        <v>17</v>
      </c>
      <c r="C10" s="114" t="s">
        <v>270</v>
      </c>
      <c r="D10" s="136"/>
      <c r="E10" s="125"/>
      <c r="F10" s="125"/>
      <c r="G10" s="115" t="s">
        <v>77</v>
      </c>
      <c r="H10" s="125"/>
      <c r="I10" s="125"/>
      <c r="J10" s="126"/>
      <c r="K10" s="84"/>
      <c r="L10" s="79"/>
      <c r="M10" s="70"/>
      <c r="N10" s="71"/>
      <c r="O10" s="70"/>
      <c r="P10" s="72"/>
      <c r="Q10" s="64"/>
      <c r="R10" s="64"/>
      <c r="S10" s="62"/>
      <c r="T10" s="62"/>
      <c r="U10" s="3" t="str">
        <f t="shared" ref="U10:U23" si="0">IF(L10="","",IF(L10=0,"0",L10))</f>
        <v/>
      </c>
      <c r="V10" s="3" t="str">
        <f t="shared" ref="V10:V23" si="1">IF(U10="00",-1,IF(U10="0",0,U10))</f>
        <v/>
      </c>
      <c r="W10" s="3" t="e">
        <f t="shared" ref="W10:W23" si="2">RANK(V10,$V$9:$V$23,1)</f>
        <v>#VALUE!</v>
      </c>
      <c r="X10" s="3">
        <v>2</v>
      </c>
      <c r="Y10" s="3" t="e">
        <f t="shared" ref="Y10:Y23" si="3">INDEX($M$9:$M$23,MATCH($X10,$W$9:$W$23,0))&amp;"　"&amp;INDEX($N$9:$N$23,MATCH($X10,$W$9:$W$23,0))</f>
        <v>#N/A</v>
      </c>
      <c r="Z10" s="3" t="e">
        <f t="shared" ref="Z10:Z23" si="4">INDEX($O$9:$O$23,MATCH($X10,$W$9:$W$23,0))&amp;" "&amp;INDEX($P$9:$P$23,MATCH($X10,$W$9:$W$23,0))</f>
        <v>#N/A</v>
      </c>
      <c r="AA10" s="3" t="e">
        <f t="shared" ref="AA10:AA23" si="5">INDEX($U$9:$U$23,MATCH($X10,$W$9:$W$23,0))</f>
        <v>#N/A</v>
      </c>
      <c r="AB10" s="3" t="e">
        <f t="shared" ref="AB10:AB23" si="6">INDEX($Q$9:$Q$23,MATCH($X10,$W$9:$W$23,0))</f>
        <v>#N/A</v>
      </c>
      <c r="AC10" s="3" t="e">
        <f t="shared" ref="AC10:AC23" si="7">INDEX($R$9:$R$23,MATCH($X10,$W$9:$W$23,0))</f>
        <v>#N/A</v>
      </c>
      <c r="AD10" s="3" t="e">
        <f t="shared" ref="AD10:AD23" si="8">INDEX($S$9:$S$23,MATCH($X10,$W$9:$W$23,0))</f>
        <v>#N/A</v>
      </c>
      <c r="AE10" s="3" t="e">
        <f t="shared" ref="AE10:AE23" si="9">IF(INDEX($T$9:$T$23,MATCH($X10,$W$9:$W$23,0))="","①",INDEX($T$9:$T$23,MATCH($X10,$W$9:$W$23,0)))</f>
        <v>#N/A</v>
      </c>
      <c r="AF10" s="3" t="e">
        <f>IF(AF$8=$AE10,COUNTIF($AE$9:AE10,AF$8),"")</f>
        <v>#N/A</v>
      </c>
      <c r="AG10" s="3" t="e">
        <f>IF(AG$8=$AE10,COUNTIF($AE$9:AF10,AG$8),"")</f>
        <v>#N/A</v>
      </c>
      <c r="AH10" s="3" t="e">
        <f>IF(AH$8=$AE10,COUNTIF($AE$9:AG10,AH$8),"")</f>
        <v>#N/A</v>
      </c>
    </row>
    <row r="11" spans="1:34" ht="24" customHeight="1" thickBot="1">
      <c r="B11" s="81" t="s">
        <v>11</v>
      </c>
      <c r="C11" s="119"/>
      <c r="D11" s="120"/>
      <c r="E11" s="120"/>
      <c r="F11" s="120"/>
      <c r="G11" s="120"/>
      <c r="H11" s="120"/>
      <c r="I11" s="120"/>
      <c r="J11" s="121"/>
      <c r="K11" s="84"/>
      <c r="L11" s="79"/>
      <c r="M11" s="70"/>
      <c r="N11" s="71"/>
      <c r="O11" s="70"/>
      <c r="P11" s="72"/>
      <c r="Q11" s="64"/>
      <c r="R11" s="64"/>
      <c r="S11" s="62"/>
      <c r="T11" s="62"/>
      <c r="U11" s="3" t="str">
        <f t="shared" si="0"/>
        <v/>
      </c>
      <c r="V11" s="3" t="str">
        <f t="shared" si="1"/>
        <v/>
      </c>
      <c r="W11" s="3" t="e">
        <f t="shared" si="2"/>
        <v>#VALUE!</v>
      </c>
      <c r="X11" s="3">
        <v>3</v>
      </c>
      <c r="Y11" s="3" t="e">
        <f t="shared" si="3"/>
        <v>#N/A</v>
      </c>
      <c r="Z11" s="3" t="e">
        <f t="shared" si="4"/>
        <v>#N/A</v>
      </c>
      <c r="AA11" s="3" t="e">
        <f t="shared" si="5"/>
        <v>#N/A</v>
      </c>
      <c r="AB11" s="3" t="e">
        <f t="shared" si="6"/>
        <v>#N/A</v>
      </c>
      <c r="AC11" s="3" t="e">
        <f t="shared" si="7"/>
        <v>#N/A</v>
      </c>
      <c r="AD11" s="3" t="e">
        <f t="shared" si="8"/>
        <v>#N/A</v>
      </c>
      <c r="AE11" s="3" t="e">
        <f t="shared" si="9"/>
        <v>#N/A</v>
      </c>
      <c r="AF11" s="3" t="e">
        <f>IF(AF$8=$AE11,COUNTIF($AE$9:AE11,AF$8),"")</f>
        <v>#N/A</v>
      </c>
      <c r="AG11" s="3" t="e">
        <f>IF(AG$8=$AE11,COUNTIF($AE$9:AF11,AG$8),"")</f>
        <v>#N/A</v>
      </c>
      <c r="AH11" s="3" t="e">
        <f>IF(AH$8=$AE11,COUNTIF($AE$9:AG11,AH$8),"")</f>
        <v>#N/A</v>
      </c>
    </row>
    <row r="12" spans="1:34" ht="24" customHeight="1" thickBot="1">
      <c r="B12" s="82" t="s">
        <v>12</v>
      </c>
      <c r="C12" s="122"/>
      <c r="D12" s="123"/>
      <c r="E12" s="83" t="s">
        <v>72</v>
      </c>
      <c r="F12" s="123"/>
      <c r="G12" s="123"/>
      <c r="H12" s="83" t="s">
        <v>73</v>
      </c>
      <c r="I12" s="123"/>
      <c r="J12" s="124"/>
      <c r="K12" s="84"/>
      <c r="L12" s="78"/>
      <c r="M12" s="70"/>
      <c r="N12" s="71"/>
      <c r="O12" s="70"/>
      <c r="P12" s="72"/>
      <c r="Q12" s="64"/>
      <c r="R12" s="64"/>
      <c r="S12" s="62"/>
      <c r="T12" s="62"/>
      <c r="U12" s="3" t="str">
        <f t="shared" si="0"/>
        <v/>
      </c>
      <c r="V12" s="3" t="str">
        <f t="shared" si="1"/>
        <v/>
      </c>
      <c r="W12" s="3" t="e">
        <f t="shared" si="2"/>
        <v>#VALUE!</v>
      </c>
      <c r="X12" s="3">
        <v>4</v>
      </c>
      <c r="Y12" s="3" t="e">
        <f t="shared" si="3"/>
        <v>#N/A</v>
      </c>
      <c r="Z12" s="3" t="e">
        <f t="shared" si="4"/>
        <v>#N/A</v>
      </c>
      <c r="AA12" s="3" t="e">
        <f t="shared" si="5"/>
        <v>#N/A</v>
      </c>
      <c r="AB12" s="3" t="e">
        <f t="shared" si="6"/>
        <v>#N/A</v>
      </c>
      <c r="AC12" s="3" t="e">
        <f t="shared" si="7"/>
        <v>#N/A</v>
      </c>
      <c r="AD12" s="3" t="e">
        <f t="shared" si="8"/>
        <v>#N/A</v>
      </c>
      <c r="AE12" s="3" t="e">
        <f t="shared" si="9"/>
        <v>#N/A</v>
      </c>
      <c r="AF12" s="3" t="e">
        <f>IF(AF$8=$AE12,COUNTIF($AE$9:AE12,AF$8),"")</f>
        <v>#N/A</v>
      </c>
      <c r="AG12" s="3" t="e">
        <f>IF(AG$8=$AE12,COUNTIF($AE$9:AF12,AG$8),"")</f>
        <v>#N/A</v>
      </c>
      <c r="AH12" s="3" t="e">
        <f>IF(AH$8=$AE12,COUNTIF($AE$9:AG12,AH$8),"")</f>
        <v>#N/A</v>
      </c>
    </row>
    <row r="13" spans="1:34" ht="24" customHeight="1" thickTop="1" thickBot="1">
      <c r="A13" s="127" t="s">
        <v>271</v>
      </c>
      <c r="B13" s="80" t="s">
        <v>268</v>
      </c>
      <c r="C13" s="131"/>
      <c r="D13" s="134"/>
      <c r="E13" s="134"/>
      <c r="F13" s="134"/>
      <c r="G13" s="134"/>
      <c r="H13" s="134"/>
      <c r="I13" s="134"/>
      <c r="J13" s="135"/>
      <c r="K13" s="84">
        <f>FIND(C13,"立")</f>
        <v>1</v>
      </c>
      <c r="L13" s="78"/>
      <c r="M13" s="70"/>
      <c r="N13" s="71"/>
      <c r="O13" s="70"/>
      <c r="P13" s="72"/>
      <c r="Q13" s="64"/>
      <c r="R13" s="64"/>
      <c r="S13" s="62"/>
      <c r="T13" s="62"/>
      <c r="U13" s="3" t="str">
        <f t="shared" si="0"/>
        <v/>
      </c>
      <c r="V13" s="3" t="str">
        <f t="shared" si="1"/>
        <v/>
      </c>
      <c r="W13" s="3" t="e">
        <f t="shared" si="2"/>
        <v>#VALUE!</v>
      </c>
      <c r="X13" s="3">
        <v>5</v>
      </c>
      <c r="Y13" s="3" t="e">
        <f t="shared" si="3"/>
        <v>#N/A</v>
      </c>
      <c r="Z13" s="3" t="e">
        <f t="shared" si="4"/>
        <v>#N/A</v>
      </c>
      <c r="AA13" s="3" t="e">
        <f t="shared" si="5"/>
        <v>#N/A</v>
      </c>
      <c r="AB13" s="3" t="e">
        <f t="shared" si="6"/>
        <v>#N/A</v>
      </c>
      <c r="AC13" s="3" t="e">
        <f t="shared" si="7"/>
        <v>#N/A</v>
      </c>
      <c r="AD13" s="3" t="e">
        <f t="shared" si="8"/>
        <v>#N/A</v>
      </c>
      <c r="AE13" s="3" t="e">
        <f t="shared" si="9"/>
        <v>#N/A</v>
      </c>
      <c r="AF13" s="3" t="e">
        <f>IF(AF$8=$AE13,COUNTIF($AE$9:AE13,AF$8),"")</f>
        <v>#N/A</v>
      </c>
      <c r="AG13" s="3" t="e">
        <f>IF(AG$8=$AE13,COUNTIF($AE$9:AF13,AG$8),"")</f>
        <v>#N/A</v>
      </c>
      <c r="AH13" s="3" t="e">
        <f>IF(AH$8=$AE13,COUNTIF($AE$9:AG13,AH$8),"")</f>
        <v>#N/A</v>
      </c>
    </row>
    <row r="14" spans="1:34" ht="24" customHeight="1" thickBot="1">
      <c r="A14" s="127"/>
      <c r="B14" s="81" t="s">
        <v>17</v>
      </c>
      <c r="C14" s="114" t="s">
        <v>270</v>
      </c>
      <c r="D14" s="136"/>
      <c r="E14" s="125"/>
      <c r="F14" s="125"/>
      <c r="G14" s="115" t="s">
        <v>77</v>
      </c>
      <c r="H14" s="125"/>
      <c r="I14" s="125"/>
      <c r="J14" s="126"/>
      <c r="K14" s="84"/>
      <c r="L14" s="79"/>
      <c r="M14" s="70"/>
      <c r="N14" s="71"/>
      <c r="O14" s="70"/>
      <c r="P14" s="72"/>
      <c r="Q14" s="64"/>
      <c r="R14" s="64"/>
      <c r="S14" s="62"/>
      <c r="T14" s="62"/>
      <c r="U14" s="3" t="str">
        <f t="shared" si="0"/>
        <v/>
      </c>
      <c r="V14" s="3" t="str">
        <f t="shared" si="1"/>
        <v/>
      </c>
      <c r="W14" s="3" t="e">
        <f t="shared" si="2"/>
        <v>#VALUE!</v>
      </c>
      <c r="X14" s="3">
        <v>6</v>
      </c>
      <c r="Y14" s="3" t="e">
        <f t="shared" si="3"/>
        <v>#N/A</v>
      </c>
      <c r="Z14" s="3" t="e">
        <f t="shared" si="4"/>
        <v>#N/A</v>
      </c>
      <c r="AA14" s="3" t="e">
        <f t="shared" si="5"/>
        <v>#N/A</v>
      </c>
      <c r="AB14" s="3" t="e">
        <f t="shared" si="6"/>
        <v>#N/A</v>
      </c>
      <c r="AC14" s="3" t="e">
        <f t="shared" si="7"/>
        <v>#N/A</v>
      </c>
      <c r="AD14" s="3" t="e">
        <f t="shared" si="8"/>
        <v>#N/A</v>
      </c>
      <c r="AE14" s="3" t="e">
        <f t="shared" si="9"/>
        <v>#N/A</v>
      </c>
      <c r="AF14" s="3" t="e">
        <f>IF(AF$8=$AE14,COUNTIF($AE$9:AE14,AF$8),"")</f>
        <v>#N/A</v>
      </c>
      <c r="AG14" s="3" t="e">
        <f>IF(AG$8=$AE14,COUNTIF($AE$9:AF14,AG$8),"")</f>
        <v>#N/A</v>
      </c>
      <c r="AH14" s="3" t="e">
        <f>IF(AH$8=$AE14,COUNTIF($AE$9:AG14,AH$8),"")</f>
        <v>#N/A</v>
      </c>
    </row>
    <row r="15" spans="1:34" ht="24" customHeight="1" thickBot="1">
      <c r="A15" s="127"/>
      <c r="B15" s="81" t="s">
        <v>11</v>
      </c>
      <c r="C15" s="119"/>
      <c r="D15" s="120"/>
      <c r="E15" s="120"/>
      <c r="F15" s="120"/>
      <c r="G15" s="120"/>
      <c r="H15" s="120"/>
      <c r="I15" s="120"/>
      <c r="J15" s="121"/>
      <c r="K15" s="84"/>
      <c r="L15" s="78"/>
      <c r="M15" s="70"/>
      <c r="N15" s="71"/>
      <c r="O15" s="70"/>
      <c r="P15" s="72"/>
      <c r="Q15" s="64"/>
      <c r="R15" s="64"/>
      <c r="S15" s="62"/>
      <c r="T15" s="62"/>
      <c r="U15" s="3" t="str">
        <f t="shared" si="0"/>
        <v/>
      </c>
      <c r="V15" s="3" t="str">
        <f t="shared" si="1"/>
        <v/>
      </c>
      <c r="W15" s="3" t="e">
        <f t="shared" si="2"/>
        <v>#VALUE!</v>
      </c>
      <c r="X15" s="3">
        <v>7</v>
      </c>
      <c r="Y15" s="3" t="e">
        <f t="shared" si="3"/>
        <v>#N/A</v>
      </c>
      <c r="Z15" s="3" t="e">
        <f t="shared" si="4"/>
        <v>#N/A</v>
      </c>
      <c r="AA15" s="3" t="e">
        <f t="shared" si="5"/>
        <v>#N/A</v>
      </c>
      <c r="AB15" s="3" t="e">
        <f t="shared" si="6"/>
        <v>#N/A</v>
      </c>
      <c r="AC15" s="3" t="e">
        <f t="shared" si="7"/>
        <v>#N/A</v>
      </c>
      <c r="AD15" s="3" t="e">
        <f t="shared" si="8"/>
        <v>#N/A</v>
      </c>
      <c r="AE15" s="3" t="e">
        <f t="shared" si="9"/>
        <v>#N/A</v>
      </c>
      <c r="AF15" s="3" t="e">
        <f>IF(AF$8=$AE15,COUNTIF($AE$9:AE15,AF$8),"")</f>
        <v>#N/A</v>
      </c>
      <c r="AG15" s="3" t="e">
        <f>IF(AG$8=$AE15,COUNTIF($AE$9:AF15,AG$8),"")</f>
        <v>#N/A</v>
      </c>
      <c r="AH15" s="3" t="e">
        <f>IF(AH$8=$AE15,COUNTIF($AE$9:AG15,AH$8),"")</f>
        <v>#N/A</v>
      </c>
    </row>
    <row r="16" spans="1:34" ht="24" customHeight="1" thickBot="1">
      <c r="A16" s="127"/>
      <c r="B16" s="82" t="s">
        <v>12</v>
      </c>
      <c r="C16" s="122"/>
      <c r="D16" s="123"/>
      <c r="E16" s="83" t="s">
        <v>72</v>
      </c>
      <c r="F16" s="123"/>
      <c r="G16" s="123"/>
      <c r="H16" s="83" t="s">
        <v>72</v>
      </c>
      <c r="I16" s="123"/>
      <c r="J16" s="124"/>
      <c r="K16" s="84"/>
      <c r="L16" s="79"/>
      <c r="M16" s="70"/>
      <c r="N16" s="71"/>
      <c r="O16" s="70"/>
      <c r="P16" s="72"/>
      <c r="Q16" s="64"/>
      <c r="R16" s="64"/>
      <c r="S16" s="62"/>
      <c r="T16" s="62"/>
      <c r="U16" s="3" t="str">
        <f t="shared" si="0"/>
        <v/>
      </c>
      <c r="V16" s="3" t="str">
        <f t="shared" si="1"/>
        <v/>
      </c>
      <c r="W16" s="3" t="e">
        <f t="shared" si="2"/>
        <v>#VALUE!</v>
      </c>
      <c r="X16" s="3">
        <v>8</v>
      </c>
      <c r="Y16" s="3" t="e">
        <f t="shared" si="3"/>
        <v>#N/A</v>
      </c>
      <c r="Z16" s="3" t="e">
        <f t="shared" si="4"/>
        <v>#N/A</v>
      </c>
      <c r="AA16" s="3" t="e">
        <f t="shared" si="5"/>
        <v>#N/A</v>
      </c>
      <c r="AB16" s="3" t="e">
        <f t="shared" si="6"/>
        <v>#N/A</v>
      </c>
      <c r="AC16" s="3" t="e">
        <f t="shared" si="7"/>
        <v>#N/A</v>
      </c>
      <c r="AD16" s="3" t="e">
        <f t="shared" si="8"/>
        <v>#N/A</v>
      </c>
      <c r="AE16" s="3" t="e">
        <f t="shared" si="9"/>
        <v>#N/A</v>
      </c>
      <c r="AF16" s="3" t="e">
        <f>IF(AF$8=$AE16,COUNTIF($AE$9:AE16,AF$8),"")</f>
        <v>#N/A</v>
      </c>
      <c r="AG16" s="3" t="e">
        <f>IF(AG$8=$AE16,COUNTIF($AE$9:AF16,AG$8),"")</f>
        <v>#N/A</v>
      </c>
      <c r="AH16" s="3" t="e">
        <f>IF(AH$8=$AE16,COUNTIF($AE$9:AG16,AH$8),"")</f>
        <v>#N/A</v>
      </c>
    </row>
    <row r="17" spans="1:34" ht="24" customHeight="1" thickTop="1" thickBot="1">
      <c r="A17" s="127"/>
      <c r="B17" s="80" t="s">
        <v>269</v>
      </c>
      <c r="C17" s="131"/>
      <c r="D17" s="134"/>
      <c r="E17" s="134"/>
      <c r="F17" s="134"/>
      <c r="G17" s="134"/>
      <c r="H17" s="134"/>
      <c r="I17" s="134"/>
      <c r="J17" s="135"/>
      <c r="K17" s="84"/>
      <c r="L17" s="78"/>
      <c r="M17" s="70"/>
      <c r="N17" s="71"/>
      <c r="O17" s="70"/>
      <c r="P17" s="72"/>
      <c r="Q17" s="64"/>
      <c r="R17" s="64"/>
      <c r="S17" s="62"/>
      <c r="T17" s="62"/>
      <c r="U17" s="3" t="str">
        <f t="shared" si="0"/>
        <v/>
      </c>
      <c r="V17" s="3" t="str">
        <f t="shared" si="1"/>
        <v/>
      </c>
      <c r="W17" s="3" t="e">
        <f t="shared" si="2"/>
        <v>#VALUE!</v>
      </c>
      <c r="X17" s="3">
        <v>9</v>
      </c>
      <c r="Y17" s="3" t="e">
        <f t="shared" si="3"/>
        <v>#N/A</v>
      </c>
      <c r="Z17" s="3" t="e">
        <f t="shared" si="4"/>
        <v>#N/A</v>
      </c>
      <c r="AA17" s="3" t="e">
        <f t="shared" si="5"/>
        <v>#N/A</v>
      </c>
      <c r="AB17" s="3" t="e">
        <f t="shared" si="6"/>
        <v>#N/A</v>
      </c>
      <c r="AC17" s="3" t="e">
        <f t="shared" si="7"/>
        <v>#N/A</v>
      </c>
      <c r="AD17" s="3" t="e">
        <f t="shared" si="8"/>
        <v>#N/A</v>
      </c>
      <c r="AE17" s="3" t="e">
        <f t="shared" si="9"/>
        <v>#N/A</v>
      </c>
      <c r="AF17" s="3" t="e">
        <f>IF(AF$8=$AE17,COUNTIF($AE$9:AE17,AF$8),"")</f>
        <v>#N/A</v>
      </c>
      <c r="AG17" s="3" t="e">
        <f>IF(AG$8=$AE17,COUNTIF($AE$9:AF17,AG$8),"")</f>
        <v>#N/A</v>
      </c>
      <c r="AH17" s="3" t="e">
        <f>IF(AH$8=$AE17,COUNTIF($AE$9:AG17,AH$8),"")</f>
        <v>#N/A</v>
      </c>
    </row>
    <row r="18" spans="1:34" ht="24" customHeight="1" thickBot="1">
      <c r="A18" s="127"/>
      <c r="B18" s="81" t="s">
        <v>17</v>
      </c>
      <c r="C18" s="114" t="s">
        <v>270</v>
      </c>
      <c r="D18" s="136"/>
      <c r="E18" s="125"/>
      <c r="F18" s="125"/>
      <c r="G18" s="115" t="s">
        <v>77</v>
      </c>
      <c r="H18" s="125"/>
      <c r="I18" s="125"/>
      <c r="J18" s="126"/>
      <c r="K18" s="84"/>
      <c r="L18" s="78"/>
      <c r="M18" s="70"/>
      <c r="N18" s="71"/>
      <c r="O18" s="70"/>
      <c r="P18" s="72"/>
      <c r="Q18" s="64"/>
      <c r="R18" s="64"/>
      <c r="S18" s="62"/>
      <c r="T18" s="62"/>
      <c r="U18" s="3" t="str">
        <f t="shared" si="0"/>
        <v/>
      </c>
      <c r="V18" s="3" t="str">
        <f t="shared" si="1"/>
        <v/>
      </c>
      <c r="W18" s="3" t="e">
        <f t="shared" si="2"/>
        <v>#VALUE!</v>
      </c>
      <c r="X18" s="3">
        <v>10</v>
      </c>
      <c r="Y18" s="3" t="e">
        <f t="shared" si="3"/>
        <v>#N/A</v>
      </c>
      <c r="Z18" s="3" t="e">
        <f t="shared" si="4"/>
        <v>#N/A</v>
      </c>
      <c r="AA18" s="3" t="e">
        <f t="shared" si="5"/>
        <v>#N/A</v>
      </c>
      <c r="AB18" s="3" t="e">
        <f t="shared" si="6"/>
        <v>#N/A</v>
      </c>
      <c r="AC18" s="3" t="e">
        <f t="shared" si="7"/>
        <v>#N/A</v>
      </c>
      <c r="AD18" s="3" t="e">
        <f t="shared" si="8"/>
        <v>#N/A</v>
      </c>
      <c r="AE18" s="3" t="e">
        <f t="shared" si="9"/>
        <v>#N/A</v>
      </c>
      <c r="AF18" s="3" t="e">
        <f>IF(AF$8=$AE18,COUNTIF($AE$9:AE18,AF$8),"")</f>
        <v>#N/A</v>
      </c>
      <c r="AG18" s="3" t="e">
        <f>IF(AG$8=$AE18,COUNTIF($AE$9:AF18,AG$8),"")</f>
        <v>#N/A</v>
      </c>
      <c r="AH18" s="3" t="e">
        <f>IF(AH$8=$AE18,COUNTIF($AE$9:AG18,AH$8),"")</f>
        <v>#N/A</v>
      </c>
    </row>
    <row r="19" spans="1:34" ht="24" customHeight="1" thickBot="1">
      <c r="A19" s="127"/>
      <c r="B19" s="81" t="s">
        <v>11</v>
      </c>
      <c r="C19" s="119"/>
      <c r="D19" s="120"/>
      <c r="E19" s="120"/>
      <c r="F19" s="120"/>
      <c r="G19" s="120"/>
      <c r="H19" s="120"/>
      <c r="I19" s="120"/>
      <c r="J19" s="121"/>
      <c r="K19" s="84"/>
      <c r="L19" s="78"/>
      <c r="M19" s="70"/>
      <c r="N19" s="71"/>
      <c r="O19" s="70"/>
      <c r="P19" s="72"/>
      <c r="Q19" s="64"/>
      <c r="R19" s="64"/>
      <c r="S19" s="62"/>
      <c r="T19" s="62"/>
      <c r="U19" s="3" t="str">
        <f t="shared" si="0"/>
        <v/>
      </c>
      <c r="V19" s="3" t="str">
        <f t="shared" si="1"/>
        <v/>
      </c>
      <c r="W19" s="3" t="e">
        <f t="shared" si="2"/>
        <v>#VALUE!</v>
      </c>
      <c r="X19" s="3">
        <v>11</v>
      </c>
      <c r="Y19" s="3" t="e">
        <f t="shared" si="3"/>
        <v>#N/A</v>
      </c>
      <c r="Z19" s="3" t="e">
        <f t="shared" si="4"/>
        <v>#N/A</v>
      </c>
      <c r="AA19" s="3" t="e">
        <f t="shared" si="5"/>
        <v>#N/A</v>
      </c>
      <c r="AB19" s="3" t="e">
        <f t="shared" si="6"/>
        <v>#N/A</v>
      </c>
      <c r="AC19" s="3" t="e">
        <f t="shared" si="7"/>
        <v>#N/A</v>
      </c>
      <c r="AD19" s="3" t="e">
        <f t="shared" si="8"/>
        <v>#N/A</v>
      </c>
      <c r="AE19" s="3" t="e">
        <f t="shared" si="9"/>
        <v>#N/A</v>
      </c>
      <c r="AF19" s="3" t="e">
        <f>IF(AF$8=$AE19,COUNTIF($AE$9:AE19,AF$8),"")</f>
        <v>#N/A</v>
      </c>
      <c r="AG19" s="3" t="e">
        <f>IF(AG$8=$AE19,COUNTIF($AE$9:AF19,AG$8),"")</f>
        <v>#N/A</v>
      </c>
      <c r="AH19" s="3" t="e">
        <f>IF(AH$8=$AE19,COUNTIF($AE$9:AG19,AH$8),"")</f>
        <v>#N/A</v>
      </c>
    </row>
    <row r="20" spans="1:34" ht="24" customHeight="1" thickBot="1">
      <c r="A20" s="127"/>
      <c r="B20" s="82" t="s">
        <v>12</v>
      </c>
      <c r="C20" s="122"/>
      <c r="D20" s="123"/>
      <c r="E20" s="83" t="s">
        <v>72</v>
      </c>
      <c r="F20" s="123"/>
      <c r="G20" s="123"/>
      <c r="H20" s="83" t="s">
        <v>72</v>
      </c>
      <c r="I20" s="123"/>
      <c r="J20" s="124"/>
      <c r="K20" s="84"/>
      <c r="L20" s="78"/>
      <c r="M20" s="70"/>
      <c r="N20" s="71"/>
      <c r="O20" s="70"/>
      <c r="P20" s="72"/>
      <c r="Q20" s="64"/>
      <c r="R20" s="64"/>
      <c r="S20" s="62"/>
      <c r="T20" s="62"/>
      <c r="U20" s="3" t="str">
        <f t="shared" si="0"/>
        <v/>
      </c>
      <c r="V20" s="3" t="str">
        <f t="shared" si="1"/>
        <v/>
      </c>
      <c r="W20" s="3" t="e">
        <f t="shared" si="2"/>
        <v>#VALUE!</v>
      </c>
      <c r="X20" s="3">
        <v>12</v>
      </c>
      <c r="Y20" s="3" t="e">
        <f t="shared" si="3"/>
        <v>#N/A</v>
      </c>
      <c r="Z20" s="3" t="e">
        <f t="shared" si="4"/>
        <v>#N/A</v>
      </c>
      <c r="AA20" s="3" t="e">
        <f t="shared" si="5"/>
        <v>#N/A</v>
      </c>
      <c r="AB20" s="3" t="e">
        <f t="shared" si="6"/>
        <v>#N/A</v>
      </c>
      <c r="AC20" s="3" t="e">
        <f t="shared" si="7"/>
        <v>#N/A</v>
      </c>
      <c r="AD20" s="3" t="e">
        <f t="shared" si="8"/>
        <v>#N/A</v>
      </c>
      <c r="AE20" s="3" t="e">
        <f t="shared" si="9"/>
        <v>#N/A</v>
      </c>
      <c r="AF20" s="3" t="e">
        <f>IF(AF$8=$AE20,COUNTIF($AE$9:AE20,AF$8),"")</f>
        <v>#N/A</v>
      </c>
      <c r="AG20" s="3" t="e">
        <f>IF(AG$8=$AE20,COUNTIF($AE$9:AF20,AG$8),"")</f>
        <v>#N/A</v>
      </c>
      <c r="AH20" s="3" t="e">
        <f>IF(AH$8=$AE20,COUNTIF($AE$9:AG20,AH$8),"")</f>
        <v>#N/A</v>
      </c>
    </row>
    <row r="21" spans="1:34" ht="24" customHeight="1" thickTop="1" thickBot="1">
      <c r="L21" s="78"/>
      <c r="M21" s="70"/>
      <c r="N21" s="71"/>
      <c r="O21" s="70"/>
      <c r="P21" s="72"/>
      <c r="Q21" s="64"/>
      <c r="R21" s="64"/>
      <c r="S21" s="62"/>
      <c r="T21" s="62"/>
      <c r="U21" s="3" t="str">
        <f t="shared" si="0"/>
        <v/>
      </c>
      <c r="V21" s="3" t="str">
        <f t="shared" si="1"/>
        <v/>
      </c>
      <c r="W21" s="3" t="e">
        <f t="shared" si="2"/>
        <v>#VALUE!</v>
      </c>
      <c r="X21" s="3">
        <v>13</v>
      </c>
      <c r="Y21" s="3" t="e">
        <f t="shared" si="3"/>
        <v>#N/A</v>
      </c>
      <c r="Z21" s="3" t="e">
        <f t="shared" si="4"/>
        <v>#N/A</v>
      </c>
      <c r="AA21" s="3" t="e">
        <f t="shared" si="5"/>
        <v>#N/A</v>
      </c>
      <c r="AB21" s="3" t="e">
        <f t="shared" si="6"/>
        <v>#N/A</v>
      </c>
      <c r="AC21" s="3" t="e">
        <f t="shared" si="7"/>
        <v>#N/A</v>
      </c>
      <c r="AD21" s="3" t="e">
        <f t="shared" si="8"/>
        <v>#N/A</v>
      </c>
      <c r="AE21" s="3" t="e">
        <f t="shared" si="9"/>
        <v>#N/A</v>
      </c>
      <c r="AF21" s="3" t="e">
        <f>IF(AF$8=$AE21,COUNTIF($AE$9:AE21,AF$8),"")</f>
        <v>#N/A</v>
      </c>
      <c r="AG21" s="3" t="e">
        <f>IF(AG$8=$AE21,COUNTIF($AE$9:AF21,AG$8),"")</f>
        <v>#N/A</v>
      </c>
      <c r="AH21" s="3" t="e">
        <f>IF(AH$8=$AE21,COUNTIF($AE$9:AG21,AH$8),"")</f>
        <v>#N/A</v>
      </c>
    </row>
    <row r="22" spans="1:34" ht="24" customHeight="1" thickBot="1">
      <c r="B22" s="3" t="s">
        <v>249</v>
      </c>
      <c r="C22" s="116"/>
      <c r="D22" s="117"/>
      <c r="E22" s="59" t="s">
        <v>72</v>
      </c>
      <c r="F22" s="117"/>
      <c r="G22" s="117"/>
      <c r="H22" s="59" t="s">
        <v>72</v>
      </c>
      <c r="I22" s="117"/>
      <c r="J22" s="118"/>
      <c r="L22" s="78"/>
      <c r="M22" s="70"/>
      <c r="N22" s="71"/>
      <c r="O22" s="70"/>
      <c r="P22" s="72"/>
      <c r="Q22" s="64"/>
      <c r="R22" s="64"/>
      <c r="S22" s="62"/>
      <c r="T22" s="62"/>
      <c r="U22" s="3" t="str">
        <f t="shared" si="0"/>
        <v/>
      </c>
      <c r="V22" s="3" t="str">
        <f t="shared" si="1"/>
        <v/>
      </c>
      <c r="W22" s="3" t="e">
        <f t="shared" si="2"/>
        <v>#VALUE!</v>
      </c>
      <c r="X22" s="3">
        <v>14</v>
      </c>
      <c r="Y22" s="3" t="e">
        <f t="shared" si="3"/>
        <v>#N/A</v>
      </c>
      <c r="Z22" s="3" t="e">
        <f t="shared" si="4"/>
        <v>#N/A</v>
      </c>
      <c r="AA22" s="3" t="e">
        <f t="shared" si="5"/>
        <v>#N/A</v>
      </c>
      <c r="AB22" s="3" t="e">
        <f t="shared" si="6"/>
        <v>#N/A</v>
      </c>
      <c r="AC22" s="3" t="e">
        <f t="shared" si="7"/>
        <v>#N/A</v>
      </c>
      <c r="AD22" s="3" t="e">
        <f t="shared" si="8"/>
        <v>#N/A</v>
      </c>
      <c r="AE22" s="3" t="e">
        <f t="shared" si="9"/>
        <v>#N/A</v>
      </c>
      <c r="AF22" s="3" t="e">
        <f>IF(AF$8=$AE22,COUNTIF($AE$9:AE22,AF$8),"")</f>
        <v>#N/A</v>
      </c>
      <c r="AG22" s="3" t="e">
        <f>IF(AG$8=$AE22,COUNTIF($AE$9:AF22,AG$8),"")</f>
        <v>#N/A</v>
      </c>
      <c r="AH22" s="3" t="e">
        <f>IF(AH$8=$AE22,COUNTIF($AE$9:AG22,AH$8),"")</f>
        <v>#N/A</v>
      </c>
    </row>
    <row r="23" spans="1:34" ht="24" customHeight="1" thickBot="1">
      <c r="B23" s="3" t="s">
        <v>252</v>
      </c>
      <c r="C23" s="128"/>
      <c r="D23" s="129"/>
      <c r="E23" s="129"/>
      <c r="F23" s="129"/>
      <c r="G23" s="129"/>
      <c r="H23" s="129"/>
      <c r="I23" s="129"/>
      <c r="J23" s="130"/>
      <c r="L23" s="78"/>
      <c r="M23" s="70"/>
      <c r="N23" s="71"/>
      <c r="O23" s="70"/>
      <c r="P23" s="72"/>
      <c r="Q23" s="64"/>
      <c r="R23" s="64"/>
      <c r="S23" s="62"/>
      <c r="T23" s="62"/>
      <c r="U23" s="3" t="str">
        <f t="shared" si="0"/>
        <v/>
      </c>
      <c r="V23" s="3" t="str">
        <f t="shared" si="1"/>
        <v/>
      </c>
      <c r="W23" s="3" t="e">
        <f t="shared" si="2"/>
        <v>#VALUE!</v>
      </c>
      <c r="X23" s="3">
        <v>15</v>
      </c>
      <c r="Y23" s="3" t="e">
        <f t="shared" si="3"/>
        <v>#N/A</v>
      </c>
      <c r="Z23" s="3" t="e">
        <f t="shared" si="4"/>
        <v>#N/A</v>
      </c>
      <c r="AA23" s="3" t="e">
        <f t="shared" si="5"/>
        <v>#N/A</v>
      </c>
      <c r="AB23" s="3" t="e">
        <f t="shared" si="6"/>
        <v>#N/A</v>
      </c>
      <c r="AC23" s="3" t="e">
        <f t="shared" si="7"/>
        <v>#N/A</v>
      </c>
      <c r="AD23" s="3" t="e">
        <f t="shared" si="8"/>
        <v>#N/A</v>
      </c>
      <c r="AE23" s="3" t="e">
        <f t="shared" si="9"/>
        <v>#N/A</v>
      </c>
      <c r="AF23" s="3" t="e">
        <f>IF(AF$8=$AE23,COUNTIF($AE$9:AE23,AF$8),"")</f>
        <v>#N/A</v>
      </c>
      <c r="AG23" s="3" t="e">
        <f>IF(AG$8=$AE23,COUNTIF($AE$9:AF23,AG$8),"")</f>
        <v>#N/A</v>
      </c>
      <c r="AH23" s="3" t="e">
        <f>IF(AH$8=$AE23,COUNTIF($AE$9:AG23,AH$8),"")</f>
        <v>#N/A</v>
      </c>
    </row>
    <row r="24" spans="1:34" ht="24" hidden="1" customHeight="1"/>
    <row r="25" spans="1:34" ht="24" hidden="1" customHeight="1"/>
    <row r="26" spans="1:34" ht="24" hidden="1" customHeight="1"/>
    <row r="27" spans="1:34" ht="24" hidden="1" customHeight="1"/>
    <row r="28" spans="1:34" ht="24" hidden="1" customHeight="1"/>
    <row r="29" spans="1:34" ht="24" hidden="1" customHeight="1"/>
    <row r="30" spans="1:34" ht="24" hidden="1" customHeight="1"/>
    <row r="31" spans="1:34" ht="24" hidden="1" customHeight="1" thickBot="1">
      <c r="B31" s="3">
        <f>IF(D4&lt;&gt;"元",D4,31)</f>
        <v>0</v>
      </c>
      <c r="K31" s="3"/>
      <c r="Q31" s="12"/>
    </row>
    <row r="32" spans="1:34" ht="24" hidden="1" customHeight="1">
      <c r="B32" s="3">
        <f>$B$31+38</f>
        <v>38</v>
      </c>
      <c r="C32" s="13" t="s">
        <v>43</v>
      </c>
      <c r="D32" s="56" t="s">
        <v>46</v>
      </c>
      <c r="E32" s="56"/>
      <c r="F32" s="14" t="s">
        <v>57</v>
      </c>
      <c r="G32" s="3" t="s">
        <v>91</v>
      </c>
      <c r="K32" s="3"/>
      <c r="O32" s="14" t="s">
        <v>57</v>
      </c>
      <c r="P32" s="16" t="s">
        <v>58</v>
      </c>
      <c r="Q32" s="16" t="s">
        <v>59</v>
      </c>
      <c r="R32" s="16" t="s">
        <v>60</v>
      </c>
      <c r="S32" s="16" t="s">
        <v>61</v>
      </c>
      <c r="T32" s="16" t="s">
        <v>62</v>
      </c>
      <c r="U32" s="16" t="s">
        <v>63</v>
      </c>
      <c r="V32" s="16" t="s">
        <v>64</v>
      </c>
      <c r="W32" s="16" t="s">
        <v>65</v>
      </c>
      <c r="X32" s="16" t="s">
        <v>66</v>
      </c>
      <c r="Y32" s="16" t="s">
        <v>67</v>
      </c>
      <c r="Z32" s="16" t="s">
        <v>68</v>
      </c>
      <c r="AA32" s="16" t="s">
        <v>69</v>
      </c>
      <c r="AB32" s="16" t="s">
        <v>253</v>
      </c>
    </row>
    <row r="33" spans="1:28" ht="24" hidden="1" customHeight="1">
      <c r="B33" s="3">
        <f>$B$31+53</f>
        <v>53</v>
      </c>
      <c r="C33" s="15" t="s">
        <v>44</v>
      </c>
      <c r="D33" s="57" t="s">
        <v>47</v>
      </c>
      <c r="E33" s="57"/>
      <c r="F33" s="16" t="s">
        <v>58</v>
      </c>
      <c r="G33" s="3" t="s">
        <v>92</v>
      </c>
      <c r="J33" s="3" t="e">
        <f>IF(INDEX($O33:$AB33,MATCH($C$6,$F$32:$F$46,0))="","",INDEX($O33:$AB33,MATCH($C$6,$F$32:$F$46,0)))</f>
        <v>#N/A</v>
      </c>
      <c r="K33" s="3"/>
      <c r="O33" s="3" t="s">
        <v>101</v>
      </c>
      <c r="P33" s="3" t="s">
        <v>122</v>
      </c>
      <c r="Q33" s="3" t="s">
        <v>149</v>
      </c>
      <c r="R33" s="3" t="s">
        <v>163</v>
      </c>
      <c r="S33" s="3" t="s">
        <v>177</v>
      </c>
      <c r="T33" s="3" t="s">
        <v>194</v>
      </c>
      <c r="U33" s="3" t="s">
        <v>203</v>
      </c>
      <c r="V33" s="3" t="s">
        <v>208</v>
      </c>
      <c r="W33" s="3" t="s">
        <v>219</v>
      </c>
      <c r="X33" s="3" t="s">
        <v>226</v>
      </c>
      <c r="Y33" s="3" t="s">
        <v>235</v>
      </c>
      <c r="Z33" s="3" t="s">
        <v>238</v>
      </c>
      <c r="AA33" s="3" t="s">
        <v>246</v>
      </c>
      <c r="AB33" s="3" t="s">
        <v>254</v>
      </c>
    </row>
    <row r="34" spans="1:28" ht="24" hidden="1" customHeight="1">
      <c r="B34" s="3">
        <f>$B$31+40</f>
        <v>40</v>
      </c>
      <c r="C34" s="15" t="s">
        <v>45</v>
      </c>
      <c r="D34" s="57"/>
      <c r="E34" s="57"/>
      <c r="F34" s="16" t="s">
        <v>59</v>
      </c>
      <c r="G34" s="3" t="s">
        <v>93</v>
      </c>
      <c r="J34" s="3" t="e">
        <f t="shared" ref="J34:J59" si="10">IF(INDEX($O34:$AB34,MATCH($C$6,$F$32:$F$46,0))="","",INDEX($O34:$AB34,MATCH($C$6,$F$32:$F$46,0)))</f>
        <v>#N/A</v>
      </c>
      <c r="K34" s="3"/>
      <c r="O34" s="3" t="s">
        <v>102</v>
      </c>
      <c r="P34" s="3" t="s">
        <v>123</v>
      </c>
      <c r="Q34" s="3" t="s">
        <v>148</v>
      </c>
      <c r="R34" s="3" t="s">
        <v>164</v>
      </c>
      <c r="S34" s="3" t="s">
        <v>285</v>
      </c>
      <c r="T34" s="3" t="s">
        <v>195</v>
      </c>
      <c r="U34" s="3" t="s">
        <v>204</v>
      </c>
      <c r="V34" s="3" t="s">
        <v>218</v>
      </c>
      <c r="W34" s="3" t="s">
        <v>220</v>
      </c>
      <c r="X34" s="3" t="s">
        <v>227</v>
      </c>
      <c r="Y34" s="3" t="s">
        <v>236</v>
      </c>
      <c r="Z34" s="3" t="s">
        <v>243</v>
      </c>
      <c r="AA34" s="3" t="s">
        <v>247</v>
      </c>
      <c r="AB34" s="3" t="s">
        <v>255</v>
      </c>
    </row>
    <row r="35" spans="1:28" ht="24" hidden="1" customHeight="1">
      <c r="C35" s="15" t="s">
        <v>49</v>
      </c>
      <c r="D35" s="57"/>
      <c r="E35" s="57"/>
      <c r="F35" s="16" t="s">
        <v>60</v>
      </c>
      <c r="G35" s="3" t="s">
        <v>94</v>
      </c>
      <c r="J35" s="3" t="e">
        <f t="shared" si="10"/>
        <v>#N/A</v>
      </c>
      <c r="K35" s="3"/>
      <c r="O35" s="3" t="s">
        <v>103</v>
      </c>
      <c r="P35" s="3" t="s">
        <v>124</v>
      </c>
      <c r="Q35" s="3" t="s">
        <v>150</v>
      </c>
      <c r="R35" s="3" t="s">
        <v>165</v>
      </c>
      <c r="S35" s="3" t="s">
        <v>178</v>
      </c>
      <c r="T35" s="3" t="s">
        <v>196</v>
      </c>
      <c r="U35" s="3" t="s">
        <v>205</v>
      </c>
      <c r="V35" s="3" t="s">
        <v>209</v>
      </c>
      <c r="W35" s="3" t="s">
        <v>221</v>
      </c>
      <c r="X35" s="3" t="s">
        <v>228</v>
      </c>
      <c r="Y35" s="3" t="s">
        <v>286</v>
      </c>
      <c r="Z35" s="3" t="s">
        <v>240</v>
      </c>
      <c r="AA35" s="3" t="s">
        <v>248</v>
      </c>
      <c r="AB35" s="3" t="s">
        <v>256</v>
      </c>
    </row>
    <row r="36" spans="1:28" ht="24" hidden="1" customHeight="1">
      <c r="C36" s="15" t="s">
        <v>50</v>
      </c>
      <c r="D36" s="57"/>
      <c r="E36" s="57"/>
      <c r="F36" s="16" t="s">
        <v>61</v>
      </c>
      <c r="G36" s="3" t="s">
        <v>95</v>
      </c>
      <c r="J36" s="3" t="e">
        <f t="shared" si="10"/>
        <v>#N/A</v>
      </c>
      <c r="K36" s="3"/>
      <c r="O36" s="3" t="s">
        <v>104</v>
      </c>
      <c r="P36" s="3" t="s">
        <v>125</v>
      </c>
      <c r="Q36" s="3" t="s">
        <v>151</v>
      </c>
      <c r="R36" s="3" t="s">
        <v>168</v>
      </c>
      <c r="S36" s="3" t="s">
        <v>179</v>
      </c>
      <c r="T36" s="3" t="s">
        <v>197</v>
      </c>
      <c r="U36" s="3" t="s">
        <v>206</v>
      </c>
      <c r="V36" s="3" t="s">
        <v>210</v>
      </c>
      <c r="W36" s="3" t="s">
        <v>222</v>
      </c>
      <c r="X36" s="3" t="s">
        <v>229</v>
      </c>
      <c r="Y36" s="3" t="s">
        <v>287</v>
      </c>
      <c r="Z36" s="3" t="s">
        <v>241</v>
      </c>
      <c r="AA36" s="3" t="s">
        <v>288</v>
      </c>
      <c r="AB36" s="3" t="s">
        <v>257</v>
      </c>
    </row>
    <row r="37" spans="1:28" ht="24" hidden="1" customHeight="1">
      <c r="C37" s="15" t="s">
        <v>5</v>
      </c>
      <c r="D37" s="57"/>
      <c r="E37" s="57"/>
      <c r="F37" s="16" t="s">
        <v>62</v>
      </c>
      <c r="G37" s="3" t="s">
        <v>96</v>
      </c>
      <c r="J37" s="3" t="e">
        <f t="shared" si="10"/>
        <v>#N/A</v>
      </c>
      <c r="K37" s="3"/>
      <c r="O37" s="3" t="s">
        <v>105</v>
      </c>
      <c r="P37" s="3" t="s">
        <v>126</v>
      </c>
      <c r="Q37" s="3" t="s">
        <v>152</v>
      </c>
      <c r="R37" s="3" t="s">
        <v>166</v>
      </c>
      <c r="S37" s="3" t="s">
        <v>180</v>
      </c>
      <c r="T37" s="3" t="s">
        <v>198</v>
      </c>
      <c r="U37" s="3" t="s">
        <v>207</v>
      </c>
      <c r="V37" s="3" t="s">
        <v>215</v>
      </c>
      <c r="W37" s="3" t="s">
        <v>223</v>
      </c>
      <c r="X37" s="3" t="s">
        <v>230</v>
      </c>
      <c r="Y37" s="3" t="s">
        <v>237</v>
      </c>
      <c r="Z37" s="3" t="s">
        <v>245</v>
      </c>
      <c r="AB37" s="3" t="s">
        <v>258</v>
      </c>
    </row>
    <row r="38" spans="1:28" ht="24" hidden="1" customHeight="1">
      <c r="C38" s="15" t="s">
        <v>250</v>
      </c>
      <c r="D38" s="57"/>
      <c r="E38" s="57"/>
      <c r="F38" s="16" t="s">
        <v>63</v>
      </c>
      <c r="G38" s="3" t="s">
        <v>97</v>
      </c>
      <c r="H38" s="4"/>
      <c r="I38" s="4"/>
      <c r="J38" s="3" t="e">
        <f t="shared" si="10"/>
        <v>#N/A</v>
      </c>
      <c r="K38" s="4"/>
      <c r="L38" s="4"/>
      <c r="M38" s="4"/>
      <c r="O38" s="3" t="s">
        <v>106</v>
      </c>
      <c r="P38" s="3" t="s">
        <v>127</v>
      </c>
      <c r="Q38" s="3" t="s">
        <v>153</v>
      </c>
      <c r="R38" s="3" t="s">
        <v>167</v>
      </c>
      <c r="S38" s="3" t="s">
        <v>181</v>
      </c>
      <c r="T38" s="3" t="s">
        <v>199</v>
      </c>
      <c r="V38" s="3" t="s">
        <v>214</v>
      </c>
      <c r="W38" s="3" t="s">
        <v>225</v>
      </c>
      <c r="X38" s="3" t="s">
        <v>231</v>
      </c>
      <c r="Z38" s="3" t="s">
        <v>242</v>
      </c>
      <c r="AB38" s="3" t="s">
        <v>259</v>
      </c>
    </row>
    <row r="39" spans="1:28" ht="24" hidden="1" customHeight="1">
      <c r="C39" s="15" t="s">
        <v>264</v>
      </c>
      <c r="D39" s="57"/>
      <c r="E39" s="57"/>
      <c r="F39" s="16" t="s">
        <v>64</v>
      </c>
      <c r="G39" s="3" t="s">
        <v>98</v>
      </c>
      <c r="J39" s="3" t="e">
        <f t="shared" si="10"/>
        <v>#N/A</v>
      </c>
      <c r="K39" s="3"/>
      <c r="O39" s="3" t="s">
        <v>107</v>
      </c>
      <c r="P39" s="3" t="s">
        <v>128</v>
      </c>
      <c r="Q39" s="3" t="s">
        <v>154</v>
      </c>
      <c r="R39" s="3" t="s">
        <v>169</v>
      </c>
      <c r="S39" s="3" t="s">
        <v>182</v>
      </c>
      <c r="T39" s="3" t="s">
        <v>200</v>
      </c>
      <c r="V39" s="3" t="s">
        <v>212</v>
      </c>
      <c r="W39" s="3" t="s">
        <v>224</v>
      </c>
      <c r="X39" s="3" t="s">
        <v>232</v>
      </c>
      <c r="Z39" s="3" t="s">
        <v>244</v>
      </c>
      <c r="AB39" s="3" t="s">
        <v>260</v>
      </c>
    </row>
    <row r="40" spans="1:28" ht="24" hidden="1" customHeight="1">
      <c r="C40" s="15" t="s">
        <v>5</v>
      </c>
      <c r="D40" s="57"/>
      <c r="E40" s="57"/>
      <c r="F40" s="16" t="s">
        <v>65</v>
      </c>
      <c r="G40" s="3" t="s">
        <v>99</v>
      </c>
      <c r="J40" s="3" t="e">
        <f t="shared" si="10"/>
        <v>#N/A</v>
      </c>
      <c r="K40" s="3"/>
      <c r="O40" s="3" t="s">
        <v>108</v>
      </c>
      <c r="P40" s="3" t="s">
        <v>129</v>
      </c>
      <c r="Q40" s="3" t="s">
        <v>155</v>
      </c>
      <c r="R40" s="3" t="s">
        <v>170</v>
      </c>
      <c r="S40" s="3" t="s">
        <v>183</v>
      </c>
      <c r="T40" s="3" t="s">
        <v>201</v>
      </c>
      <c r="V40" s="3" t="s">
        <v>213</v>
      </c>
      <c r="X40" s="3" t="s">
        <v>233</v>
      </c>
      <c r="Z40" s="3" t="s">
        <v>239</v>
      </c>
      <c r="AB40" s="3" t="s">
        <v>261</v>
      </c>
    </row>
    <row r="41" spans="1:28" ht="24" hidden="1" customHeight="1">
      <c r="C41" s="15" t="s">
        <v>6</v>
      </c>
      <c r="D41" s="57"/>
      <c r="E41" s="57"/>
      <c r="F41" s="16" t="s">
        <v>66</v>
      </c>
      <c r="J41" s="3" t="e">
        <f t="shared" si="10"/>
        <v>#N/A</v>
      </c>
      <c r="K41" s="3"/>
      <c r="O41" s="3" t="s">
        <v>109</v>
      </c>
      <c r="P41" s="3" t="s">
        <v>130</v>
      </c>
      <c r="Q41" s="3" t="s">
        <v>156</v>
      </c>
      <c r="R41" s="3" t="s">
        <v>171</v>
      </c>
      <c r="S41" s="3" t="s">
        <v>184</v>
      </c>
      <c r="T41" s="3" t="s">
        <v>202</v>
      </c>
      <c r="V41" s="3" t="s">
        <v>211</v>
      </c>
      <c r="X41" s="3" t="s">
        <v>234</v>
      </c>
    </row>
    <row r="42" spans="1:28" ht="20.100000000000001" hidden="1" customHeight="1">
      <c r="A42" s="4"/>
      <c r="C42" s="15"/>
      <c r="D42" s="57"/>
      <c r="E42" s="57"/>
      <c r="F42" s="16" t="s">
        <v>67</v>
      </c>
      <c r="J42" s="3" t="e">
        <f t="shared" si="10"/>
        <v>#N/A</v>
      </c>
      <c r="K42" s="3"/>
      <c r="O42" s="3" t="s">
        <v>110</v>
      </c>
      <c r="P42" s="3" t="s">
        <v>131</v>
      </c>
      <c r="Q42" s="3" t="s">
        <v>283</v>
      </c>
      <c r="R42" s="3" t="s">
        <v>172</v>
      </c>
      <c r="S42" s="3" t="s">
        <v>185</v>
      </c>
      <c r="V42" s="3" t="s">
        <v>216</v>
      </c>
    </row>
    <row r="43" spans="1:28" ht="20.100000000000001" hidden="1" customHeight="1">
      <c r="C43" s="15" t="s">
        <v>56</v>
      </c>
      <c r="D43" s="57"/>
      <c r="E43" s="57"/>
      <c r="F43" s="16" t="s">
        <v>68</v>
      </c>
      <c r="J43" s="3" t="e">
        <f t="shared" si="10"/>
        <v>#N/A</v>
      </c>
      <c r="K43" s="3"/>
      <c r="O43" s="3" t="s">
        <v>111</v>
      </c>
      <c r="P43" s="3" t="s">
        <v>132</v>
      </c>
      <c r="Q43" s="3" t="s">
        <v>157</v>
      </c>
      <c r="R43" s="3" t="s">
        <v>173</v>
      </c>
      <c r="S43" s="3" t="s">
        <v>186</v>
      </c>
      <c r="V43" s="3" t="s">
        <v>217</v>
      </c>
    </row>
    <row r="44" spans="1:28" ht="20.100000000000001" hidden="1" customHeight="1">
      <c r="C44" s="15" t="s">
        <v>52</v>
      </c>
      <c r="D44" s="57"/>
      <c r="E44" s="57"/>
      <c r="F44" s="16" t="s">
        <v>69</v>
      </c>
      <c r="J44" s="3" t="e">
        <f t="shared" si="10"/>
        <v>#N/A</v>
      </c>
      <c r="K44" s="3"/>
      <c r="O44" s="3" t="s">
        <v>112</v>
      </c>
      <c r="P44" s="3" t="s">
        <v>133</v>
      </c>
      <c r="Q44" s="3" t="s">
        <v>158</v>
      </c>
      <c r="R44" s="3" t="s">
        <v>174</v>
      </c>
      <c r="S44" s="3" t="s">
        <v>187</v>
      </c>
    </row>
    <row r="45" spans="1:28" ht="20.100000000000001" hidden="1" customHeight="1">
      <c r="C45" s="15"/>
      <c r="D45" s="57"/>
      <c r="E45" s="57"/>
      <c r="F45" s="16" t="s">
        <v>70</v>
      </c>
      <c r="J45" s="3" t="e">
        <f t="shared" si="10"/>
        <v>#N/A</v>
      </c>
      <c r="K45" s="3"/>
      <c r="O45" s="3" t="s">
        <v>113</v>
      </c>
      <c r="P45" s="3" t="s">
        <v>134</v>
      </c>
      <c r="Q45" s="3" t="s">
        <v>159</v>
      </c>
      <c r="R45" s="3" t="s">
        <v>175</v>
      </c>
      <c r="S45" s="3" t="s">
        <v>188</v>
      </c>
    </row>
    <row r="46" spans="1:28" ht="20.100000000000001" hidden="1" customHeight="1">
      <c r="C46" s="15" t="s">
        <v>74</v>
      </c>
      <c r="D46" s="57"/>
      <c r="E46" s="57"/>
      <c r="F46" s="16"/>
      <c r="J46" s="3" t="e">
        <f t="shared" si="10"/>
        <v>#N/A</v>
      </c>
      <c r="K46" s="3"/>
      <c r="O46" s="3" t="s">
        <v>265</v>
      </c>
      <c r="P46" s="3" t="s">
        <v>135</v>
      </c>
      <c r="Q46" s="3" t="s">
        <v>160</v>
      </c>
      <c r="R46" s="3" t="s">
        <v>176</v>
      </c>
      <c r="S46" s="3" t="s">
        <v>189</v>
      </c>
    </row>
    <row r="47" spans="1:28" ht="20.100000000000001" hidden="1" customHeight="1" thickBot="1">
      <c r="C47" s="17" t="s">
        <v>75</v>
      </c>
      <c r="D47" s="58"/>
      <c r="E47" s="58"/>
      <c r="F47" s="18"/>
      <c r="J47" s="3" t="e">
        <f t="shared" si="10"/>
        <v>#N/A</v>
      </c>
      <c r="K47" s="3"/>
      <c r="O47" s="3" t="s">
        <v>115</v>
      </c>
      <c r="P47" s="3" t="s">
        <v>136</v>
      </c>
      <c r="Q47" s="3" t="s">
        <v>284</v>
      </c>
      <c r="S47" s="3" t="s">
        <v>190</v>
      </c>
    </row>
    <row r="48" spans="1:28" ht="20.100000000000001" hidden="1" customHeight="1">
      <c r="J48" s="3" t="e">
        <f t="shared" si="10"/>
        <v>#N/A</v>
      </c>
      <c r="K48" s="3"/>
      <c r="O48" s="3" t="s">
        <v>114</v>
      </c>
      <c r="P48" s="3" t="s">
        <v>137</v>
      </c>
      <c r="Q48" s="3" t="s">
        <v>161</v>
      </c>
      <c r="S48" s="3" t="s">
        <v>191</v>
      </c>
    </row>
    <row r="49" spans="3:19" ht="20.100000000000001" hidden="1" customHeight="1">
      <c r="C49" s="3" t="str">
        <f>M5&amp;"　"&amp;N5</f>
        <v>　</v>
      </c>
      <c r="E49" s="3" t="s">
        <v>274</v>
      </c>
      <c r="J49" s="3" t="e">
        <f t="shared" si="10"/>
        <v>#N/A</v>
      </c>
      <c r="O49" s="3" t="s">
        <v>116</v>
      </c>
      <c r="P49" s="3" t="s">
        <v>140</v>
      </c>
      <c r="Q49" s="3" t="s">
        <v>162</v>
      </c>
      <c r="S49" s="3" t="s">
        <v>192</v>
      </c>
    </row>
    <row r="50" spans="3:19" ht="20.100000000000001" hidden="1" customHeight="1">
      <c r="C50" s="3" t="str">
        <f>M6&amp;"　"&amp;N6</f>
        <v>　</v>
      </c>
      <c r="E50" s="3" t="s">
        <v>275</v>
      </c>
      <c r="J50" s="3" t="e">
        <f t="shared" si="10"/>
        <v>#N/A</v>
      </c>
      <c r="O50" s="3" t="s">
        <v>117</v>
      </c>
      <c r="P50" s="3" t="s">
        <v>143</v>
      </c>
      <c r="S50" s="3" t="s">
        <v>193</v>
      </c>
    </row>
    <row r="51" spans="3:19" ht="20.100000000000001" hidden="1" customHeight="1">
      <c r="C51" s="3" t="str">
        <f>M7&amp;"　"&amp;N7</f>
        <v>　</v>
      </c>
      <c r="E51" s="3" t="s">
        <v>276</v>
      </c>
      <c r="J51" s="3" t="e">
        <f t="shared" si="10"/>
        <v>#N/A</v>
      </c>
      <c r="O51" s="3" t="s">
        <v>118</v>
      </c>
      <c r="P51" s="3" t="s">
        <v>141</v>
      </c>
    </row>
    <row r="52" spans="3:19" ht="20.100000000000001" hidden="1" customHeight="1">
      <c r="J52" s="3" t="e">
        <f t="shared" si="10"/>
        <v>#N/A</v>
      </c>
      <c r="O52" s="3" t="s">
        <v>119</v>
      </c>
      <c r="P52" s="3" t="s">
        <v>142</v>
      </c>
    </row>
    <row r="53" spans="3:19" ht="20.100000000000001" hidden="1" customHeight="1">
      <c r="J53" s="3" t="e">
        <f t="shared" si="10"/>
        <v>#N/A</v>
      </c>
      <c r="O53" s="3" t="s">
        <v>282</v>
      </c>
      <c r="P53" s="3" t="s">
        <v>139</v>
      </c>
    </row>
    <row r="54" spans="3:19" ht="20.100000000000001" hidden="1" customHeight="1">
      <c r="J54" s="3" t="e">
        <f t="shared" si="10"/>
        <v>#N/A</v>
      </c>
      <c r="O54" s="3" t="s">
        <v>120</v>
      </c>
      <c r="P54" s="3" t="s">
        <v>144</v>
      </c>
    </row>
    <row r="55" spans="3:19" ht="20.100000000000001" hidden="1" customHeight="1">
      <c r="J55" s="3" t="e">
        <f t="shared" si="10"/>
        <v>#N/A</v>
      </c>
      <c r="O55" s="3" t="s">
        <v>121</v>
      </c>
      <c r="P55" s="3" t="s">
        <v>145</v>
      </c>
    </row>
    <row r="56" spans="3:19" ht="20.100000000000001" hidden="1" customHeight="1">
      <c r="J56" s="3" t="e">
        <f t="shared" si="10"/>
        <v>#N/A</v>
      </c>
      <c r="P56" s="3" t="s">
        <v>146</v>
      </c>
    </row>
    <row r="57" spans="3:19" ht="20.100000000000001" hidden="1" customHeight="1">
      <c r="J57" s="3" t="e">
        <f t="shared" si="10"/>
        <v>#N/A</v>
      </c>
      <c r="P57" s="3" t="s">
        <v>147</v>
      </c>
    </row>
    <row r="58" spans="3:19" ht="20.100000000000001" hidden="1" customHeight="1">
      <c r="J58" s="3" t="e">
        <f t="shared" si="10"/>
        <v>#N/A</v>
      </c>
      <c r="P58" s="3" t="s">
        <v>138</v>
      </c>
    </row>
    <row r="59" spans="3:19" ht="20.100000000000001" hidden="1" customHeight="1">
      <c r="J59" s="3" t="e">
        <f t="shared" si="10"/>
        <v>#N/A</v>
      </c>
      <c r="Q59" s="12"/>
    </row>
    <row r="60" spans="3:19" ht="20.100000000000001" hidden="1" customHeight="1">
      <c r="Q60" s="12"/>
    </row>
    <row r="61" spans="3:19" ht="20.100000000000001" hidden="1" customHeight="1">
      <c r="Q61" s="12"/>
    </row>
    <row r="62" spans="3:19" ht="20.100000000000001" hidden="1" customHeight="1">
      <c r="Q62" s="12"/>
    </row>
    <row r="63" spans="3:19" ht="20.100000000000001" hidden="1" customHeight="1">
      <c r="Q63" s="12"/>
    </row>
    <row r="64" spans="3:19" ht="20.100000000000001" hidden="1" customHeight="1">
      <c r="Q64" s="12"/>
    </row>
    <row r="65" spans="14:17" ht="20.100000000000001" hidden="1" customHeight="1">
      <c r="N65" s="4"/>
      <c r="O65" s="4"/>
      <c r="Q65" s="12"/>
    </row>
    <row r="66" spans="14:17" ht="20.100000000000001" hidden="1" customHeight="1">
      <c r="Q66" s="12"/>
    </row>
    <row r="67" spans="14:17" ht="20.100000000000001" hidden="1" customHeight="1">
      <c r="Q67" s="12"/>
    </row>
    <row r="68" spans="14:17" ht="20.100000000000001" hidden="1" customHeight="1">
      <c r="Q68" s="12"/>
    </row>
    <row r="69" spans="14:17" ht="20.100000000000001" hidden="1" customHeight="1">
      <c r="Q69" s="12"/>
    </row>
    <row r="70" spans="14:17" ht="20.100000000000001" hidden="1" customHeight="1">
      <c r="Q70" s="12"/>
    </row>
    <row r="71" spans="14:17" ht="20.100000000000001" hidden="1" customHeight="1">
      <c r="Q71" s="12"/>
    </row>
    <row r="72" spans="14:17" ht="20.100000000000001" hidden="1" customHeight="1">
      <c r="Q72" s="12"/>
    </row>
    <row r="73" spans="14:17" ht="20.100000000000001" hidden="1" customHeight="1">
      <c r="Q73" s="12"/>
    </row>
    <row r="74" spans="14:17" ht="20.100000000000001" hidden="1" customHeight="1">
      <c r="Q74" s="12"/>
    </row>
    <row r="75" spans="14:17" ht="20.100000000000001" hidden="1" customHeight="1">
      <c r="Q75" s="12"/>
    </row>
  </sheetData>
  <sheetProtection sheet="1" selectLockedCells="1"/>
  <mergeCells count="36">
    <mergeCell ref="L3:S3"/>
    <mergeCell ref="Q4:S4"/>
    <mergeCell ref="Q5:S5"/>
    <mergeCell ref="Q6:S6"/>
    <mergeCell ref="Q7:S7"/>
    <mergeCell ref="D14:F14"/>
    <mergeCell ref="H14:J14"/>
    <mergeCell ref="F12:G12"/>
    <mergeCell ref="H10:J10"/>
    <mergeCell ref="D18:F18"/>
    <mergeCell ref="C2:E2"/>
    <mergeCell ref="C6:F6"/>
    <mergeCell ref="I6:J6"/>
    <mergeCell ref="C8:J8"/>
    <mergeCell ref="C15:J15"/>
    <mergeCell ref="G6:H6"/>
    <mergeCell ref="C12:D12"/>
    <mergeCell ref="I12:J12"/>
    <mergeCell ref="D10:F10"/>
    <mergeCell ref="H18:J18"/>
    <mergeCell ref="A13:A20"/>
    <mergeCell ref="C23:J23"/>
    <mergeCell ref="C11:J11"/>
    <mergeCell ref="C9:J9"/>
    <mergeCell ref="C13:J13"/>
    <mergeCell ref="C16:D16"/>
    <mergeCell ref="F16:G16"/>
    <mergeCell ref="I16:J16"/>
    <mergeCell ref="C17:J17"/>
    <mergeCell ref="C22:D22"/>
    <mergeCell ref="F22:G22"/>
    <mergeCell ref="I22:J22"/>
    <mergeCell ref="C19:J19"/>
    <mergeCell ref="C20:D20"/>
    <mergeCell ref="F20:G20"/>
    <mergeCell ref="I20:J20"/>
  </mergeCells>
  <phoneticPr fontId="3"/>
  <conditionalFormatting sqref="C35:C37 R68:V68 Q69 M8:S8 L24:O30 A42 T24:V24 B38:C48 H38:I38 N65:P65 R31:U31 R59:U67 K38:M38 B32:B37 Q4:Q6 M4:P4 L1:O1 L3:L8 T2:T8">
    <cfRule type="cellIs" dxfId="0" priority="1" stopIfTrue="1" operator="equal">
      <formula>0</formula>
    </cfRule>
  </conditionalFormatting>
  <dataValidations count="14">
    <dataValidation imeMode="hiragana" allowBlank="1" showInputMessage="1" showErrorMessage="1" sqref="B21:J21 P32:P48 AC31:IV65536 N31:AB31 N59:AB65536 B24:J65536 P51:P58 K28:IV30 I7:J7 C7:F7 K31:M65536 J3:J5 F5 A21:A65536 O4:P4 I1:I5 J1 H5:H7 C1:E1 L24:L27 O32:O58 O8:T8 X24:X27 T1:T7 W19:W27 Y19:Y27 Q3:Q4 G1:G7 H1:H3 F1:F3 C3:E5 AP7:IV27 B1:B7 O24:V27 K1:K7 K21:K27 M4:N27 L3:L8 L1:S1 AO5:IV6 AP1:IV4 A1:A13 N50:N58 Q32:AB58"/>
    <dataValidation type="list" imeMode="disabled" allowBlank="1" showInputMessage="1" showErrorMessage="1" sqref="C6:F6">
      <formula1>$F$32:$F$46</formula1>
    </dataValidation>
    <dataValidation type="list" imeMode="disabled" allowBlank="1" showInputMessage="1" showErrorMessage="1" sqref="I6:J6">
      <formula1>$G$32:$G$41</formula1>
    </dataValidation>
    <dataValidation type="list" imeMode="disabled" allowBlank="1" showInputMessage="1" showErrorMessage="1" sqref="Q7">
      <formula1>$C$40:$C$41</formula1>
    </dataValidation>
    <dataValidation type="list" imeMode="disabled" allowBlank="1" showInputMessage="1" showErrorMessage="1" sqref="J2">
      <formula1>$D$32:$D$33</formula1>
    </dataValidation>
    <dataValidation type="list" imeMode="disabled" allowBlank="1" showInputMessage="1" showErrorMessage="1" sqref="C2:E2">
      <formula1>$C$32:$C$34</formula1>
    </dataValidation>
    <dataValidation type="list" imeMode="disabled" allowBlank="1" showInputMessage="1" showErrorMessage="1" sqref="S9:S23">
      <formula1>$C$42:$C$43</formula1>
    </dataValidation>
    <dataValidation type="whole" imeMode="disabled" allowBlank="1" showInputMessage="1" showErrorMessage="1" sqref="Q9:R23 F4 H4">
      <formula1>1</formula1>
      <formula2>9999</formula2>
    </dataValidation>
    <dataValidation imeMode="halfKatakana" allowBlank="1" showInputMessage="1" showErrorMessage="1" sqref="O4:P7 O9:P23"/>
    <dataValidation imeMode="disabled" allowBlank="1" showInputMessage="1" showErrorMessage="1" sqref="L9:L23"/>
    <dataValidation type="list" imeMode="disabled" allowBlank="1" showInputMessage="1" showErrorMessage="1" sqref="Q5:S6">
      <formula1>$C$37:$C$39</formula1>
    </dataValidation>
    <dataValidation type="list" imeMode="disabled" allowBlank="1" showInputMessage="1" showErrorMessage="1" sqref="C17:J17 C13:J13 C9">
      <formula1>$J$33:$J$59</formula1>
    </dataValidation>
    <dataValidation type="list" imeMode="disabled" allowBlank="1" showInputMessage="1" showErrorMessage="1" sqref="C23:J23">
      <formula1>$Y$5:$Y$7</formula1>
    </dataValidation>
    <dataValidation type="list" imeMode="disabled" allowBlank="1" showInputMessage="1" showErrorMessage="1" sqref="T9:T23">
      <formula1>$E$48:$E$51</formula1>
    </dataValidation>
  </dataValidations>
  <pageMargins left="0.78740157480314965" right="0.78740157480314965" top="0.78740157480314965" bottom="0.78740157480314965" header="0.51181102362204722" footer="0.51181102362204722"/>
  <pageSetup paperSize="9" scale="90" orientation="landscape" r:id="rId1"/>
  <headerFooter alignWithMargins="0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U41"/>
  <sheetViews>
    <sheetView showGridLines="0" showZeros="0" showOutlineSymbols="0" view="pageBreakPreview" zoomScaleNormal="100" zoomScaleSheetLayoutView="100" workbookViewId="0">
      <selection activeCell="Q8" sqref="Q8"/>
    </sheetView>
  </sheetViews>
  <sheetFormatPr defaultColWidth="0" defaultRowHeight="10.5" customHeight="1" zeroHeight="1"/>
  <cols>
    <col min="1" max="1" width="5.125" style="86" customWidth="1"/>
    <col min="2" max="2" width="12.375" style="86" customWidth="1"/>
    <col min="3" max="3" width="11.625" style="86" customWidth="1"/>
    <col min="4" max="4" width="22.625" style="86" customWidth="1"/>
    <col min="5" max="5" width="6.125" style="86" customWidth="1"/>
    <col min="6" max="6" width="2.5" style="86" customWidth="1"/>
    <col min="7" max="7" width="6.125" style="86" customWidth="1"/>
    <col min="8" max="8" width="2.5" style="86" customWidth="1"/>
    <col min="9" max="9" width="4.125" style="86" customWidth="1"/>
    <col min="10" max="10" width="3.875" style="86" customWidth="1"/>
    <col min="11" max="11" width="4.125" style="86" customWidth="1"/>
    <col min="12" max="12" width="8.375" style="86" customWidth="1"/>
    <col min="13" max="13" width="3.875" style="86" customWidth="1"/>
    <col min="14" max="14" width="7.125" style="86" customWidth="1"/>
    <col min="15" max="15" width="2" style="86" customWidth="1"/>
    <col min="16" max="16" width="10.875" style="86" customWidth="1"/>
    <col min="17" max="17" width="34.125" style="86" customWidth="1"/>
    <col min="18" max="18" width="19.125" style="86" hidden="1" customWidth="1"/>
    <col min="19" max="255" width="10.375" style="86" hidden="1" customWidth="1"/>
    <col min="256" max="16384" width="8.875" style="86" hidden="1"/>
  </cols>
  <sheetData>
    <row r="1" spans="1:22" ht="25.5" customHeight="1">
      <c r="A1" s="153" t="e">
        <f>CONCATENATE("令和 ",IF(メンバー表!$D$4=0,"　　",DBCS(メンバー表!$D$4))," 年度第 ",DBCS(INDEX(メンバー表!$B$32:$B$34,MATCH(メンバー表!$C$2,メンバー表!$C$32:$C$34,0)))," 回群馬県中学校")</f>
        <v>#N/A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22" ht="25.5" customHeight="1">
      <c r="A2" s="154">
        <f>メンバー表!$C$2</f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Q2" s="26"/>
    </row>
    <row r="3" spans="1:22" ht="25.5" customHeight="1">
      <c r="A3" s="153" t="s">
        <v>24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Q3" s="26"/>
    </row>
    <row r="4" spans="1:22" ht="15" customHeight="1" thickBo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Q4" s="26"/>
    </row>
    <row r="5" spans="1:22" ht="24.95" customHeight="1">
      <c r="A5" s="163"/>
      <c r="B5" s="163"/>
      <c r="C5" s="163"/>
      <c r="D5" s="163"/>
      <c r="E5" s="163"/>
      <c r="F5" s="163"/>
      <c r="G5" s="163"/>
      <c r="H5" s="163"/>
      <c r="I5" s="163"/>
      <c r="J5" s="178" t="s">
        <v>25</v>
      </c>
      <c r="K5" s="179"/>
      <c r="L5" s="179"/>
      <c r="M5" s="180" t="s">
        <v>26</v>
      </c>
      <c r="N5" s="181"/>
      <c r="O5" s="87"/>
      <c r="Q5" s="26"/>
    </row>
    <row r="6" spans="1:22" ht="31.5" customHeight="1" thickBot="1">
      <c r="A6" s="163"/>
      <c r="B6" s="163"/>
      <c r="C6" s="163"/>
      <c r="D6" s="163"/>
      <c r="E6" s="163"/>
      <c r="F6" s="163"/>
      <c r="G6" s="163"/>
      <c r="H6" s="163"/>
      <c r="I6" s="163"/>
      <c r="J6" s="164">
        <f>メンバー表!C6</f>
        <v>0</v>
      </c>
      <c r="K6" s="165"/>
      <c r="L6" s="166"/>
      <c r="M6" s="167">
        <f>メンバー表!J2</f>
        <v>0</v>
      </c>
      <c r="N6" s="168"/>
      <c r="O6" s="87"/>
      <c r="Q6" s="88" t="s">
        <v>280</v>
      </c>
    </row>
    <row r="7" spans="1:22" ht="24.95" customHeight="1" thickBot="1">
      <c r="A7" s="163"/>
      <c r="B7" s="163"/>
      <c r="C7" s="163"/>
      <c r="D7" s="163"/>
      <c r="E7" s="163"/>
      <c r="F7" s="163"/>
      <c r="G7" s="163"/>
      <c r="H7" s="163"/>
      <c r="I7" s="163"/>
      <c r="J7" s="189"/>
      <c r="K7" s="189"/>
      <c r="L7" s="189"/>
      <c r="M7" s="189"/>
      <c r="N7" s="189"/>
      <c r="O7" s="163"/>
      <c r="P7" s="89"/>
      <c r="Q7" s="90" t="s">
        <v>281</v>
      </c>
    </row>
    <row r="8" spans="1:22" ht="27.75" customHeight="1">
      <c r="A8" s="158" t="s">
        <v>23</v>
      </c>
      <c r="B8" s="159"/>
      <c r="C8" s="160">
        <f>IF(Q8="",メンバー表!$C$8,申込書印刷!$Q$8)</f>
        <v>0</v>
      </c>
      <c r="D8" s="161"/>
      <c r="E8" s="161"/>
      <c r="F8" s="161"/>
      <c r="G8" s="161"/>
      <c r="H8" s="161"/>
      <c r="I8" s="161"/>
      <c r="J8" s="161"/>
      <c r="K8" s="162"/>
      <c r="L8" s="162"/>
      <c r="M8" s="162"/>
      <c r="N8" s="162"/>
      <c r="O8" s="162"/>
      <c r="P8" s="91"/>
      <c r="Q8" s="85">
        <v>0</v>
      </c>
      <c r="R8" s="86" t="s">
        <v>277</v>
      </c>
      <c r="S8" s="86">
        <f>メンバー表!C9</f>
        <v>0</v>
      </c>
      <c r="T8" s="86">
        <f>メンバー表!C11</f>
        <v>0</v>
      </c>
      <c r="U8" s="86" t="str">
        <f>CONCATENATE(メンバー表!C12,"－",メンバー表!F12,"－",メンバー表!I12)</f>
        <v>－－</v>
      </c>
      <c r="V8" s="86" t="str">
        <f>CONCATENATE(メンバー表!$D$10,"　",メンバー表!$H$10)</f>
        <v>　</v>
      </c>
    </row>
    <row r="9" spans="1:22" ht="27.75" customHeight="1">
      <c r="A9" s="184" t="s">
        <v>2</v>
      </c>
      <c r="B9" s="185"/>
      <c r="C9" s="194">
        <f>IF(ISERROR(MATCH($C$8,$S$8:$S$10,0)),$T$8,INDEX($T$8:$T$10,MATCH($C$8,$S$8:$S$10,0)))</f>
        <v>0</v>
      </c>
      <c r="D9" s="195"/>
      <c r="E9" s="195"/>
      <c r="F9" s="195"/>
      <c r="G9" s="196"/>
      <c r="H9" s="197" t="s">
        <v>3</v>
      </c>
      <c r="I9" s="198"/>
      <c r="J9" s="198"/>
      <c r="K9" s="156" t="str">
        <f>IF(ISERROR(MATCH($C$8,$S$8:$S$10,0)),$U$8,INDEX($U$8:$U$10,MATCH($C$8,$S$8:$S$10,0)))</f>
        <v>－－</v>
      </c>
      <c r="L9" s="157"/>
      <c r="M9" s="157"/>
      <c r="N9" s="157"/>
      <c r="O9" s="157"/>
      <c r="P9" s="91"/>
      <c r="Q9" s="92"/>
      <c r="R9" s="86" t="s">
        <v>278</v>
      </c>
      <c r="S9" s="86">
        <f>メンバー表!C13</f>
        <v>0</v>
      </c>
      <c r="T9" s="86">
        <f>メンバー表!C15</f>
        <v>0</v>
      </c>
      <c r="U9" s="86" t="str">
        <f>CONCATENATE(メンバー表!C16,"－",メンバー表!F16,"－",メンバー表!I16)</f>
        <v>－－</v>
      </c>
      <c r="V9" s="86" t="str">
        <f>CONCATENATE(メンバー表!$D$14,"　",メンバー表!$H$14)</f>
        <v>　</v>
      </c>
    </row>
    <row r="10" spans="1:22" ht="27.75" customHeight="1">
      <c r="A10" s="184" t="s">
        <v>28</v>
      </c>
      <c r="B10" s="185"/>
      <c r="C10" s="186" t="str">
        <f>IF(ISERROR(MATCH($C$8,$S$8:$S$10,0)),$V$8,INDEX($V$8:$V$10,MATCH($C$8,$S$8:$S$10,0)))</f>
        <v>　</v>
      </c>
      <c r="D10" s="187"/>
      <c r="E10" s="187"/>
      <c r="F10" s="187"/>
      <c r="G10" s="187"/>
      <c r="H10" s="187"/>
      <c r="I10" s="187"/>
      <c r="J10" s="187"/>
      <c r="K10" s="188"/>
      <c r="L10" s="188"/>
      <c r="M10" s="188"/>
      <c r="N10" s="188"/>
      <c r="O10" s="188"/>
      <c r="P10" s="91"/>
      <c r="Q10" s="92"/>
      <c r="R10" s="86" t="s">
        <v>279</v>
      </c>
      <c r="S10" s="86">
        <f>メンバー表!C17</f>
        <v>0</v>
      </c>
      <c r="T10" s="86">
        <f>メンバー表!C19</f>
        <v>0</v>
      </c>
      <c r="U10" s="86" t="str">
        <f>CONCATENATE(メンバー表!C20,"－",メンバー表!F20,"－",メンバー表!I20)</f>
        <v>－－</v>
      </c>
      <c r="V10" s="86" t="str">
        <f>CONCATENATE(メンバー表!$D$18,"　",メンバー表!$H$18)</f>
        <v>　</v>
      </c>
    </row>
    <row r="11" spans="1:22" ht="27.75" customHeight="1">
      <c r="A11" s="184" t="s">
        <v>87</v>
      </c>
      <c r="B11" s="185"/>
      <c r="C11" s="169" t="str">
        <f>メンバー表!$M5&amp;"　"&amp;メンバー表!$N5</f>
        <v>　</v>
      </c>
      <c r="D11" s="170"/>
      <c r="E11" s="170"/>
      <c r="F11" s="170"/>
      <c r="G11" s="170"/>
      <c r="H11" s="170"/>
      <c r="I11" s="170"/>
      <c r="J11" s="170"/>
      <c r="K11" s="171" t="str">
        <f>IF($C$11="　","","( "&amp;メンバー表!Q5&amp;" )")</f>
        <v/>
      </c>
      <c r="L11" s="171"/>
      <c r="M11" s="171"/>
      <c r="N11" s="171"/>
      <c r="O11" s="172"/>
      <c r="P11" s="91"/>
    </row>
    <row r="12" spans="1:22" ht="27.75" customHeight="1">
      <c r="A12" s="184" t="s">
        <v>88</v>
      </c>
      <c r="B12" s="185"/>
      <c r="C12" s="169" t="str">
        <f>メンバー表!$M6&amp;"　"&amp;メンバー表!$N6</f>
        <v>　</v>
      </c>
      <c r="D12" s="202"/>
      <c r="E12" s="202"/>
      <c r="F12" s="202"/>
      <c r="G12" s="202"/>
      <c r="H12" s="202"/>
      <c r="I12" s="202"/>
      <c r="J12" s="202"/>
      <c r="K12" s="171" t="str">
        <f>IF($C$12="　","","( "&amp;メンバー表!Q6&amp;" )")</f>
        <v/>
      </c>
      <c r="L12" s="171"/>
      <c r="M12" s="171"/>
      <c r="N12" s="171"/>
      <c r="O12" s="172"/>
      <c r="P12" s="91"/>
      <c r="Q12" s="26"/>
    </row>
    <row r="13" spans="1:22" ht="27.75" customHeight="1">
      <c r="A13" s="201" t="s">
        <v>22</v>
      </c>
      <c r="B13" s="185"/>
      <c r="C13" s="169" t="str">
        <f>メンバー表!$M7&amp;"　"&amp;メンバー表!$N7</f>
        <v>　</v>
      </c>
      <c r="D13" s="202"/>
      <c r="E13" s="202"/>
      <c r="F13" s="202"/>
      <c r="G13" s="202"/>
      <c r="H13" s="202"/>
      <c r="I13" s="202"/>
      <c r="J13" s="202"/>
      <c r="K13" s="171" t="str">
        <f>IF($C$13="　","","( "&amp;メンバー表!Q7&amp;" )")</f>
        <v/>
      </c>
      <c r="L13" s="171"/>
      <c r="M13" s="171"/>
      <c r="N13" s="171"/>
      <c r="O13" s="172"/>
      <c r="P13" s="91"/>
      <c r="Q13" s="26"/>
    </row>
    <row r="14" spans="1:22" ht="27.75" customHeight="1" thickBot="1">
      <c r="A14" s="212" t="s">
        <v>251</v>
      </c>
      <c r="B14" s="213"/>
      <c r="C14" s="214" t="str">
        <f>CONCATENATE(メンバー表!C22,"－",メンバー表!F22,"－",メンバー表!I22)</f>
        <v>－－</v>
      </c>
      <c r="D14" s="215"/>
      <c r="E14" s="215"/>
      <c r="F14" s="215"/>
      <c r="G14" s="215"/>
      <c r="H14" s="215"/>
      <c r="I14" s="215"/>
      <c r="J14" s="215"/>
      <c r="K14" s="216" t="str">
        <f>"( "&amp;メンバー表!C23&amp;" )"</f>
        <v>(  )</v>
      </c>
      <c r="L14" s="216"/>
      <c r="M14" s="216"/>
      <c r="N14" s="216"/>
      <c r="O14" s="217"/>
      <c r="P14" s="91"/>
      <c r="Q14" s="26"/>
    </row>
    <row r="15" spans="1:22" ht="24.95" customHeight="1" thickBo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R15" s="26"/>
    </row>
    <row r="16" spans="1:22" ht="27.75" customHeight="1">
      <c r="A16" s="173" t="s">
        <v>29</v>
      </c>
      <c r="B16" s="175" t="s">
        <v>30</v>
      </c>
      <c r="C16" s="176"/>
      <c r="D16" s="182" t="s">
        <v>31</v>
      </c>
      <c r="E16" s="204" t="s">
        <v>32</v>
      </c>
      <c r="F16" s="176"/>
      <c r="G16" s="176"/>
      <c r="H16" s="176"/>
      <c r="I16" s="182" t="s">
        <v>33</v>
      </c>
      <c r="J16" s="176"/>
      <c r="K16" s="176"/>
      <c r="L16" s="182" t="s">
        <v>34</v>
      </c>
      <c r="M16" s="176"/>
      <c r="N16" s="182" t="s">
        <v>35</v>
      </c>
      <c r="O16" s="199"/>
      <c r="P16" s="91"/>
      <c r="Q16" s="91"/>
      <c r="R16" s="26"/>
    </row>
    <row r="17" spans="1:20" ht="27.75" customHeight="1">
      <c r="A17" s="174"/>
      <c r="B17" s="174"/>
      <c r="C17" s="177"/>
      <c r="D17" s="183"/>
      <c r="E17" s="210" t="s">
        <v>36</v>
      </c>
      <c r="F17" s="211"/>
      <c r="G17" s="210" t="s">
        <v>37</v>
      </c>
      <c r="H17" s="211"/>
      <c r="I17" s="183"/>
      <c r="J17" s="177"/>
      <c r="K17" s="177"/>
      <c r="L17" s="183"/>
      <c r="M17" s="177"/>
      <c r="N17" s="183"/>
      <c r="O17" s="200"/>
      <c r="P17" s="91"/>
      <c r="Q17" s="91"/>
      <c r="R17" s="26" t="s">
        <v>277</v>
      </c>
      <c r="S17" s="86" t="s">
        <v>278</v>
      </c>
      <c r="T17" s="86" t="s">
        <v>279</v>
      </c>
    </row>
    <row r="18" spans="1:20" ht="27.75" customHeight="1">
      <c r="A18" s="93">
        <v>1</v>
      </c>
      <c r="B18" s="209" t="str">
        <f>IFERROR(INDEX(メンバー表!$Y$9:$Y$23,MATCH(申込書印刷!$E18,メンバー表!$AA$9:$AA$23,0)),"")</f>
        <v/>
      </c>
      <c r="C18" s="191"/>
      <c r="D18" s="94" t="str">
        <f>IFERROR(INDEX(メンバー表!$Z$9:$Z$23,MATCH(申込書印刷!$E18,メンバー表!$AA$9:$AA$23,0)),"")</f>
        <v/>
      </c>
      <c r="E18" s="190" t="str">
        <f t="shared" ref="E18:E32" si="0">IFERROR(IF($Q$8=$S$8,$R18,IF($Q$8=$S$9,$S18,$T18)),"")</f>
        <v/>
      </c>
      <c r="F18" s="191"/>
      <c r="G18" s="190" t="str">
        <f>E18</f>
        <v/>
      </c>
      <c r="H18" s="191"/>
      <c r="I18" s="192" t="str">
        <f>DBCS(IFERROR(INDEX(メンバー表!$AB$9:$AB$23,MATCH(申込書印刷!$E18,メンバー表!$AA$9:$AA$23,0)),""))&amp;IF($E18="",""," 年")</f>
        <v/>
      </c>
      <c r="J18" s="193"/>
      <c r="K18" s="193"/>
      <c r="L18" s="205" t="str">
        <f>IFERROR(INDEX(メンバー表!$AC$9:$AC$23,MATCH(申込書印刷!$E18,メンバー表!$AA$9:$AA$23,0)),"")&amp;IF($E18="",""," cm")</f>
        <v/>
      </c>
      <c r="M18" s="206"/>
      <c r="N18" s="207" t="str">
        <f>IF(ISERROR(メンバー表!AD9),"",IF(メンバー表!AD9="×","ﾌﾟﾛｸﾞﾗﾑ掲載不可",""))</f>
        <v/>
      </c>
      <c r="O18" s="208"/>
      <c r="P18" s="91"/>
      <c r="Q18" s="91"/>
      <c r="R18" s="26" t="e">
        <f>INDEX(メンバー表!$AA$9:$AA$23,MATCH(申込書印刷!$A18,メンバー表!AF$9:AF$23,0))</f>
        <v>#N/A</v>
      </c>
      <c r="S18" s="26" t="e">
        <f>INDEX(メンバー表!$AA$9:$AA$23,MATCH(申込書印刷!$A18,メンバー表!AG$9:AG$23,0))</f>
        <v>#N/A</v>
      </c>
      <c r="T18" s="26" t="e">
        <f>INDEX(メンバー表!$AA$9:$AA$23,MATCH(申込書印刷!$A18,メンバー表!AH$9:AH$23,0))</f>
        <v>#N/A</v>
      </c>
    </row>
    <row r="19" spans="1:20" ht="27.75" customHeight="1">
      <c r="A19" s="93">
        <v>2</v>
      </c>
      <c r="B19" s="209" t="str">
        <f>IFERROR(INDEX(メンバー表!$Y$9:$Y$23,MATCH(申込書印刷!$E19,メンバー表!$AA$9:$AA$23,0)),"")</f>
        <v/>
      </c>
      <c r="C19" s="191"/>
      <c r="D19" s="94" t="str">
        <f>IFERROR(INDEX(メンバー表!$Z$9:$Z$23,MATCH(申込書印刷!$E19,メンバー表!$AA$9:$AA$23,0)),"")</f>
        <v/>
      </c>
      <c r="E19" s="190" t="str">
        <f t="shared" si="0"/>
        <v/>
      </c>
      <c r="F19" s="191"/>
      <c r="G19" s="190" t="str">
        <f t="shared" ref="G19:G32" si="1">E19</f>
        <v/>
      </c>
      <c r="H19" s="191"/>
      <c r="I19" s="192" t="str">
        <f>DBCS(IFERROR(INDEX(メンバー表!$AB$9:$AB$23,MATCH(申込書印刷!$E19,メンバー表!$AA$9:$AA$23,0)),""))&amp;IF($E19="",""," 年")</f>
        <v/>
      </c>
      <c r="J19" s="193"/>
      <c r="K19" s="193"/>
      <c r="L19" s="205" t="str">
        <f>IFERROR(INDEX(メンバー表!$AC$9:$AC$23,MATCH(申込書印刷!$E19,メンバー表!$AA$9:$AA$23,0)),"")&amp;IF($E19="",""," cm")</f>
        <v/>
      </c>
      <c r="M19" s="206"/>
      <c r="N19" s="207" t="str">
        <f>IF(ISERROR(メンバー表!AD10),"",IF(メンバー表!AD10="×","ﾌﾟﾛｸﾞﾗﾑ掲載不可",""))</f>
        <v/>
      </c>
      <c r="O19" s="208"/>
      <c r="P19" s="91"/>
      <c r="Q19" s="91"/>
      <c r="R19" s="26" t="e">
        <f>INDEX(メンバー表!$AA$9:$AA$23,MATCH(申込書印刷!$A19,メンバー表!AF$9:AF$23,0))</f>
        <v>#N/A</v>
      </c>
      <c r="S19" s="26" t="e">
        <f>INDEX(メンバー表!$AA$9:$AA$23,MATCH(申込書印刷!$A19,メンバー表!AG$9:AG$23,0))</f>
        <v>#N/A</v>
      </c>
      <c r="T19" s="26" t="e">
        <f>INDEX(メンバー表!$AA$9:$AA$23,MATCH(申込書印刷!$A19,メンバー表!AH$9:AH$23,0))</f>
        <v>#N/A</v>
      </c>
    </row>
    <row r="20" spans="1:20" ht="27.75" customHeight="1">
      <c r="A20" s="93">
        <v>3</v>
      </c>
      <c r="B20" s="209" t="str">
        <f>IFERROR(INDEX(メンバー表!$Y$9:$Y$23,MATCH(申込書印刷!$E20,メンバー表!$AA$9:$AA$23,0)),"")</f>
        <v/>
      </c>
      <c r="C20" s="191"/>
      <c r="D20" s="94" t="str">
        <f>IFERROR(INDEX(メンバー表!$Z$9:$Z$23,MATCH(申込書印刷!$E20,メンバー表!$AA$9:$AA$23,0)),"")</f>
        <v/>
      </c>
      <c r="E20" s="190" t="str">
        <f t="shared" si="0"/>
        <v/>
      </c>
      <c r="F20" s="191"/>
      <c r="G20" s="190" t="str">
        <f t="shared" si="1"/>
        <v/>
      </c>
      <c r="H20" s="191"/>
      <c r="I20" s="192" t="str">
        <f>DBCS(IFERROR(INDEX(メンバー表!$AB$9:$AB$23,MATCH(申込書印刷!$E20,メンバー表!$AA$9:$AA$23,0)),""))&amp;IF($E20="",""," 年")</f>
        <v/>
      </c>
      <c r="J20" s="193"/>
      <c r="K20" s="193"/>
      <c r="L20" s="205" t="str">
        <f>IFERROR(INDEX(メンバー表!$AC$9:$AC$23,MATCH(申込書印刷!$E20,メンバー表!$AA$9:$AA$23,0)),"")&amp;IF($E20="",""," cm")</f>
        <v/>
      </c>
      <c r="M20" s="206"/>
      <c r="N20" s="207" t="str">
        <f>IF(ISERROR(メンバー表!AD11),"",IF(メンバー表!AD11="×","ﾌﾟﾛｸﾞﾗﾑ掲載不可",""))</f>
        <v/>
      </c>
      <c r="O20" s="208"/>
      <c r="P20" s="91"/>
      <c r="Q20" s="91"/>
      <c r="R20" s="26" t="e">
        <f>INDEX(メンバー表!$AA$9:$AA$23,MATCH(申込書印刷!$A20,メンバー表!AF$9:AF$23,0))</f>
        <v>#N/A</v>
      </c>
      <c r="S20" s="26" t="e">
        <f>INDEX(メンバー表!$AA$9:$AA$23,MATCH(申込書印刷!$A20,メンバー表!AG$9:AG$23,0))</f>
        <v>#N/A</v>
      </c>
      <c r="T20" s="26" t="e">
        <f>INDEX(メンバー表!$AA$9:$AA$23,MATCH(申込書印刷!$A20,メンバー表!AH$9:AH$23,0))</f>
        <v>#N/A</v>
      </c>
    </row>
    <row r="21" spans="1:20" ht="27.75" customHeight="1">
      <c r="A21" s="93">
        <v>4</v>
      </c>
      <c r="B21" s="209" t="str">
        <f>IFERROR(INDEX(メンバー表!$Y$9:$Y$23,MATCH(申込書印刷!$E21,メンバー表!$AA$9:$AA$23,0)),"")</f>
        <v/>
      </c>
      <c r="C21" s="191"/>
      <c r="D21" s="94" t="str">
        <f>IFERROR(INDEX(メンバー表!$Z$9:$Z$23,MATCH(申込書印刷!$E21,メンバー表!$AA$9:$AA$23,0)),"")</f>
        <v/>
      </c>
      <c r="E21" s="190" t="str">
        <f t="shared" si="0"/>
        <v/>
      </c>
      <c r="F21" s="191"/>
      <c r="G21" s="190" t="str">
        <f t="shared" si="1"/>
        <v/>
      </c>
      <c r="H21" s="191"/>
      <c r="I21" s="192" t="str">
        <f>DBCS(IFERROR(INDEX(メンバー表!$AB$9:$AB$23,MATCH(申込書印刷!$E21,メンバー表!$AA$9:$AA$23,0)),""))&amp;IF($E21="",""," 年")</f>
        <v/>
      </c>
      <c r="J21" s="193"/>
      <c r="K21" s="193"/>
      <c r="L21" s="205" t="str">
        <f>IFERROR(INDEX(メンバー表!$AC$9:$AC$23,MATCH(申込書印刷!$E21,メンバー表!$AA$9:$AA$23,0)),"")&amp;IF($E21="",""," cm")</f>
        <v/>
      </c>
      <c r="M21" s="206"/>
      <c r="N21" s="207" t="str">
        <f>IF(ISERROR(メンバー表!AD12),"",IF(メンバー表!AD12="×","ﾌﾟﾛｸﾞﾗﾑ掲載不可",""))</f>
        <v/>
      </c>
      <c r="O21" s="208"/>
      <c r="P21" s="91"/>
      <c r="Q21" s="91"/>
      <c r="R21" s="26" t="e">
        <f>INDEX(メンバー表!$AA$9:$AA$23,MATCH(申込書印刷!$A21,メンバー表!AF$9:AF$23,0))</f>
        <v>#N/A</v>
      </c>
      <c r="S21" s="26" t="e">
        <f>INDEX(メンバー表!$AA$9:$AA$23,MATCH(申込書印刷!$A21,メンバー表!AG$9:AG$23,0))</f>
        <v>#N/A</v>
      </c>
      <c r="T21" s="26" t="e">
        <f>INDEX(メンバー表!$AA$9:$AA$23,MATCH(申込書印刷!$A21,メンバー表!AH$9:AH$23,0))</f>
        <v>#N/A</v>
      </c>
    </row>
    <row r="22" spans="1:20" ht="27.75" customHeight="1">
      <c r="A22" s="93">
        <v>5</v>
      </c>
      <c r="B22" s="209" t="str">
        <f>IFERROR(INDEX(メンバー表!$Y$9:$Y$23,MATCH(申込書印刷!$E22,メンバー表!$AA$9:$AA$23,0)),"")</f>
        <v/>
      </c>
      <c r="C22" s="191"/>
      <c r="D22" s="94" t="str">
        <f>IFERROR(INDEX(メンバー表!$Z$9:$Z$23,MATCH(申込書印刷!$E22,メンバー表!$AA$9:$AA$23,0)),"")</f>
        <v/>
      </c>
      <c r="E22" s="190" t="str">
        <f t="shared" si="0"/>
        <v/>
      </c>
      <c r="F22" s="191"/>
      <c r="G22" s="190" t="str">
        <f t="shared" si="1"/>
        <v/>
      </c>
      <c r="H22" s="191"/>
      <c r="I22" s="192" t="str">
        <f>DBCS(IFERROR(INDEX(メンバー表!$AB$9:$AB$23,MATCH(申込書印刷!$E22,メンバー表!$AA$9:$AA$23,0)),""))&amp;IF($E22="",""," 年")</f>
        <v/>
      </c>
      <c r="J22" s="193"/>
      <c r="K22" s="193"/>
      <c r="L22" s="205" t="str">
        <f>IFERROR(INDEX(メンバー表!$AC$9:$AC$23,MATCH(申込書印刷!$E22,メンバー表!$AA$9:$AA$23,0)),"")&amp;IF($E22="",""," cm")</f>
        <v/>
      </c>
      <c r="M22" s="206"/>
      <c r="N22" s="207" t="str">
        <f>IF(ISERROR(メンバー表!AD13),"",IF(メンバー表!AD13="×","ﾌﾟﾛｸﾞﾗﾑ掲載不可",""))</f>
        <v/>
      </c>
      <c r="O22" s="208"/>
      <c r="P22" s="91"/>
      <c r="Q22" s="91"/>
      <c r="R22" s="26" t="e">
        <f>INDEX(メンバー表!$AA$9:$AA$23,MATCH(申込書印刷!$A22,メンバー表!AF$9:AF$23,0))</f>
        <v>#N/A</v>
      </c>
      <c r="S22" s="26" t="e">
        <f>INDEX(メンバー表!$AA$9:$AA$23,MATCH(申込書印刷!$A22,メンバー表!AG$9:AG$23,0))</f>
        <v>#N/A</v>
      </c>
      <c r="T22" s="26" t="e">
        <f>INDEX(メンバー表!$AA$9:$AA$23,MATCH(申込書印刷!$A22,メンバー表!AH$9:AH$23,0))</f>
        <v>#N/A</v>
      </c>
    </row>
    <row r="23" spans="1:20" ht="27.75" customHeight="1">
      <c r="A23" s="93">
        <v>6</v>
      </c>
      <c r="B23" s="209" t="str">
        <f>IFERROR(INDEX(メンバー表!$Y$9:$Y$23,MATCH(申込書印刷!$E23,メンバー表!$AA$9:$AA$23,0)),"")</f>
        <v/>
      </c>
      <c r="C23" s="191"/>
      <c r="D23" s="94" t="str">
        <f>IFERROR(INDEX(メンバー表!$Z$9:$Z$23,MATCH(申込書印刷!$E23,メンバー表!$AA$9:$AA$23,0)),"")</f>
        <v/>
      </c>
      <c r="E23" s="190" t="str">
        <f t="shared" si="0"/>
        <v/>
      </c>
      <c r="F23" s="191"/>
      <c r="G23" s="190" t="str">
        <f t="shared" si="1"/>
        <v/>
      </c>
      <c r="H23" s="191"/>
      <c r="I23" s="192" t="str">
        <f>DBCS(IFERROR(INDEX(メンバー表!$AB$9:$AB$23,MATCH(申込書印刷!$E23,メンバー表!$AA$9:$AA$23,0)),""))&amp;IF($E23="",""," 年")</f>
        <v/>
      </c>
      <c r="J23" s="193"/>
      <c r="K23" s="193"/>
      <c r="L23" s="205" t="str">
        <f>IFERROR(INDEX(メンバー表!$AC$9:$AC$23,MATCH(申込書印刷!$E23,メンバー表!$AA$9:$AA$23,0)),"")&amp;IF($E23="",""," cm")</f>
        <v/>
      </c>
      <c r="M23" s="206"/>
      <c r="N23" s="207" t="str">
        <f>IF(ISERROR(メンバー表!AD14),"",IF(メンバー表!AD14="×","ﾌﾟﾛｸﾞﾗﾑ掲載不可",""))</f>
        <v/>
      </c>
      <c r="O23" s="208"/>
      <c r="P23" s="91"/>
      <c r="Q23" s="91"/>
      <c r="R23" s="26" t="e">
        <f>INDEX(メンバー表!$AA$9:$AA$23,MATCH(申込書印刷!$A23,メンバー表!AF$9:AF$23,0))</f>
        <v>#N/A</v>
      </c>
      <c r="S23" s="26" t="e">
        <f>INDEX(メンバー表!$AA$9:$AA$23,MATCH(申込書印刷!$A23,メンバー表!AG$9:AG$23,0))</f>
        <v>#N/A</v>
      </c>
      <c r="T23" s="26" t="e">
        <f>INDEX(メンバー表!$AA$9:$AA$23,MATCH(申込書印刷!$A23,メンバー表!AH$9:AH$23,0))</f>
        <v>#N/A</v>
      </c>
    </row>
    <row r="24" spans="1:20" ht="27.75" customHeight="1">
      <c r="A24" s="93">
        <v>7</v>
      </c>
      <c r="B24" s="209" t="str">
        <f>IFERROR(INDEX(メンバー表!$Y$9:$Y$23,MATCH(申込書印刷!$E24,メンバー表!$AA$9:$AA$23,0)),"")</f>
        <v/>
      </c>
      <c r="C24" s="191"/>
      <c r="D24" s="94" t="str">
        <f>IFERROR(INDEX(メンバー表!$Z$9:$Z$23,MATCH(申込書印刷!$E24,メンバー表!$AA$9:$AA$23,0)),"")</f>
        <v/>
      </c>
      <c r="E24" s="190" t="str">
        <f t="shared" si="0"/>
        <v/>
      </c>
      <c r="F24" s="191"/>
      <c r="G24" s="190" t="str">
        <f t="shared" si="1"/>
        <v/>
      </c>
      <c r="H24" s="191"/>
      <c r="I24" s="192" t="str">
        <f>DBCS(IFERROR(INDEX(メンバー表!$AB$9:$AB$23,MATCH(申込書印刷!$E24,メンバー表!$AA$9:$AA$23,0)),""))&amp;IF($E24="",""," 年")</f>
        <v/>
      </c>
      <c r="J24" s="193"/>
      <c r="K24" s="193"/>
      <c r="L24" s="205" t="str">
        <f>IFERROR(INDEX(メンバー表!$AC$9:$AC$23,MATCH(申込書印刷!$E24,メンバー表!$AA$9:$AA$23,0)),"")&amp;IF($E24="",""," cm")</f>
        <v/>
      </c>
      <c r="M24" s="206"/>
      <c r="N24" s="207" t="str">
        <f>IF(ISERROR(メンバー表!AD15),"",IF(メンバー表!AD15="×","ﾌﾟﾛｸﾞﾗﾑ掲載不可",""))</f>
        <v/>
      </c>
      <c r="O24" s="208"/>
      <c r="P24" s="91"/>
      <c r="Q24" s="91"/>
      <c r="R24" s="26" t="e">
        <f>INDEX(メンバー表!$AA$9:$AA$23,MATCH(申込書印刷!$A24,メンバー表!AF$9:AF$23,0))</f>
        <v>#N/A</v>
      </c>
      <c r="S24" s="26" t="e">
        <f>INDEX(メンバー表!$AA$9:$AA$23,MATCH(申込書印刷!$A24,メンバー表!AG$9:AG$23,0))</f>
        <v>#N/A</v>
      </c>
      <c r="T24" s="26" t="e">
        <f>INDEX(メンバー表!$AA$9:$AA$23,MATCH(申込書印刷!$A24,メンバー表!AH$9:AH$23,0))</f>
        <v>#N/A</v>
      </c>
    </row>
    <row r="25" spans="1:20" ht="27.75" customHeight="1">
      <c r="A25" s="93">
        <v>8</v>
      </c>
      <c r="B25" s="209" t="str">
        <f>IFERROR(INDEX(メンバー表!$Y$9:$Y$23,MATCH(申込書印刷!$E25,メンバー表!$AA$9:$AA$23,0)),"")</f>
        <v/>
      </c>
      <c r="C25" s="191"/>
      <c r="D25" s="94" t="str">
        <f>IFERROR(INDEX(メンバー表!$Z$9:$Z$23,MATCH(申込書印刷!$E25,メンバー表!$AA$9:$AA$23,0)),"")</f>
        <v/>
      </c>
      <c r="E25" s="190" t="str">
        <f t="shared" si="0"/>
        <v/>
      </c>
      <c r="F25" s="191"/>
      <c r="G25" s="190" t="str">
        <f t="shared" si="1"/>
        <v/>
      </c>
      <c r="H25" s="191"/>
      <c r="I25" s="192" t="str">
        <f>DBCS(IFERROR(INDEX(メンバー表!$AB$9:$AB$23,MATCH(申込書印刷!$E25,メンバー表!$AA$9:$AA$23,0)),""))&amp;IF($E25="",""," 年")</f>
        <v/>
      </c>
      <c r="J25" s="193"/>
      <c r="K25" s="193"/>
      <c r="L25" s="205" t="str">
        <f>IFERROR(INDEX(メンバー表!$AC$9:$AC$23,MATCH(申込書印刷!$E25,メンバー表!$AA$9:$AA$23,0)),"")&amp;IF($E25="",""," cm")</f>
        <v/>
      </c>
      <c r="M25" s="206"/>
      <c r="N25" s="207" t="str">
        <f>IF(ISERROR(メンバー表!AD16),"",IF(メンバー表!AD16="×","ﾌﾟﾛｸﾞﾗﾑ掲載不可",""))</f>
        <v/>
      </c>
      <c r="O25" s="208"/>
      <c r="P25" s="91"/>
      <c r="Q25" s="91"/>
      <c r="R25" s="26" t="e">
        <f>INDEX(メンバー表!$AA$9:$AA$23,MATCH(申込書印刷!$A25,メンバー表!AF$9:AF$23,0))</f>
        <v>#N/A</v>
      </c>
      <c r="S25" s="26" t="e">
        <f>INDEX(メンバー表!$AA$9:$AA$23,MATCH(申込書印刷!$A25,メンバー表!AG$9:AG$23,0))</f>
        <v>#N/A</v>
      </c>
      <c r="T25" s="26" t="e">
        <f>INDEX(メンバー表!$AA$9:$AA$23,MATCH(申込書印刷!$A25,メンバー表!AH$9:AH$23,0))</f>
        <v>#N/A</v>
      </c>
    </row>
    <row r="26" spans="1:20" ht="27.75" customHeight="1">
      <c r="A26" s="93">
        <v>9</v>
      </c>
      <c r="B26" s="209" t="str">
        <f>IFERROR(INDEX(メンバー表!$Y$9:$Y$23,MATCH(申込書印刷!$E26,メンバー表!$AA$9:$AA$23,0)),"")</f>
        <v/>
      </c>
      <c r="C26" s="191"/>
      <c r="D26" s="94" t="str">
        <f>IFERROR(INDEX(メンバー表!$Z$9:$Z$23,MATCH(申込書印刷!$E26,メンバー表!$AA$9:$AA$23,0)),"")</f>
        <v/>
      </c>
      <c r="E26" s="190" t="str">
        <f t="shared" si="0"/>
        <v/>
      </c>
      <c r="F26" s="191"/>
      <c r="G26" s="190" t="str">
        <f t="shared" si="1"/>
        <v/>
      </c>
      <c r="H26" s="191"/>
      <c r="I26" s="192" t="str">
        <f>DBCS(IFERROR(INDEX(メンバー表!$AB$9:$AB$23,MATCH(申込書印刷!$E26,メンバー表!$AA$9:$AA$23,0)),""))&amp;IF($E26="",""," 年")</f>
        <v/>
      </c>
      <c r="J26" s="193"/>
      <c r="K26" s="193"/>
      <c r="L26" s="205" t="str">
        <f>IFERROR(INDEX(メンバー表!$AC$9:$AC$23,MATCH(申込書印刷!$E26,メンバー表!$AA$9:$AA$23,0)),"")&amp;IF($E26="",""," cm")</f>
        <v/>
      </c>
      <c r="M26" s="206"/>
      <c r="N26" s="207" t="str">
        <f>IF(ISERROR(メンバー表!AD17),"",IF(メンバー表!AD17="×","ﾌﾟﾛｸﾞﾗﾑ掲載不可",""))</f>
        <v/>
      </c>
      <c r="O26" s="208"/>
      <c r="P26" s="91"/>
      <c r="Q26" s="91"/>
      <c r="R26" s="26" t="e">
        <f>INDEX(メンバー表!$AA$9:$AA$23,MATCH(申込書印刷!$A26,メンバー表!AF$9:AF$23,0))</f>
        <v>#N/A</v>
      </c>
      <c r="S26" s="26" t="e">
        <f>INDEX(メンバー表!$AA$9:$AA$23,MATCH(申込書印刷!$A26,メンバー表!AG$9:AG$23,0))</f>
        <v>#N/A</v>
      </c>
      <c r="T26" s="26" t="e">
        <f>INDEX(メンバー表!$AA$9:$AA$23,MATCH(申込書印刷!$A26,メンバー表!AH$9:AH$23,0))</f>
        <v>#N/A</v>
      </c>
    </row>
    <row r="27" spans="1:20" ht="27.75" customHeight="1">
      <c r="A27" s="93">
        <v>10</v>
      </c>
      <c r="B27" s="209" t="str">
        <f>IFERROR(INDEX(メンバー表!$Y$9:$Y$23,MATCH(申込書印刷!$E27,メンバー表!$AA$9:$AA$23,0)),"")</f>
        <v/>
      </c>
      <c r="C27" s="191"/>
      <c r="D27" s="94" t="str">
        <f>IFERROR(INDEX(メンバー表!$Z$9:$Z$23,MATCH(申込書印刷!$E27,メンバー表!$AA$9:$AA$23,0)),"")</f>
        <v/>
      </c>
      <c r="E27" s="190" t="str">
        <f t="shared" si="0"/>
        <v/>
      </c>
      <c r="F27" s="191"/>
      <c r="G27" s="190" t="str">
        <f t="shared" si="1"/>
        <v/>
      </c>
      <c r="H27" s="191"/>
      <c r="I27" s="192" t="str">
        <f>DBCS(IFERROR(INDEX(メンバー表!$AB$9:$AB$23,MATCH(申込書印刷!$E27,メンバー表!$AA$9:$AA$23,0)),""))&amp;IF($E27="",""," 年")</f>
        <v/>
      </c>
      <c r="J27" s="193"/>
      <c r="K27" s="193"/>
      <c r="L27" s="205" t="str">
        <f>IFERROR(INDEX(メンバー表!$AC$9:$AC$23,MATCH(申込書印刷!$E27,メンバー表!$AA$9:$AA$23,0)),"")&amp;IF($E27="",""," cm")</f>
        <v/>
      </c>
      <c r="M27" s="206"/>
      <c r="N27" s="207" t="str">
        <f>IF(ISERROR(メンバー表!AD18),"",IF(メンバー表!AD18="×","ﾌﾟﾛｸﾞﾗﾑ掲載不可",""))</f>
        <v/>
      </c>
      <c r="O27" s="208"/>
      <c r="P27" s="91"/>
      <c r="Q27" s="91"/>
      <c r="R27" s="26" t="e">
        <f>INDEX(メンバー表!$AA$9:$AA$23,MATCH(申込書印刷!$A27,メンバー表!AF$9:AF$23,0))</f>
        <v>#N/A</v>
      </c>
      <c r="S27" s="26" t="e">
        <f>INDEX(メンバー表!$AA$9:$AA$23,MATCH(申込書印刷!$A27,メンバー表!AG$9:AG$23,0))</f>
        <v>#N/A</v>
      </c>
      <c r="T27" s="26" t="e">
        <f>INDEX(メンバー表!$AA$9:$AA$23,MATCH(申込書印刷!$A27,メンバー表!AH$9:AH$23,0))</f>
        <v>#N/A</v>
      </c>
    </row>
    <row r="28" spans="1:20" ht="27.75" customHeight="1">
      <c r="A28" s="93">
        <v>11</v>
      </c>
      <c r="B28" s="209" t="str">
        <f>IFERROR(INDEX(メンバー表!$Y$9:$Y$23,MATCH(申込書印刷!$E28,メンバー表!$AA$9:$AA$23,0)),"")</f>
        <v/>
      </c>
      <c r="C28" s="191"/>
      <c r="D28" s="94" t="str">
        <f>IFERROR(INDEX(メンバー表!$Z$9:$Z$23,MATCH(申込書印刷!$E28,メンバー表!$AA$9:$AA$23,0)),"")</f>
        <v/>
      </c>
      <c r="E28" s="190" t="str">
        <f t="shared" si="0"/>
        <v/>
      </c>
      <c r="F28" s="191"/>
      <c r="G28" s="190" t="str">
        <f t="shared" si="1"/>
        <v/>
      </c>
      <c r="H28" s="191"/>
      <c r="I28" s="192" t="str">
        <f>DBCS(IFERROR(INDEX(メンバー表!$AB$9:$AB$23,MATCH(申込書印刷!$E28,メンバー表!$AA$9:$AA$23,0)),""))&amp;IF($E28="",""," 年")</f>
        <v/>
      </c>
      <c r="J28" s="193"/>
      <c r="K28" s="193"/>
      <c r="L28" s="205" t="str">
        <f>IFERROR(INDEX(メンバー表!$AC$9:$AC$23,MATCH(申込書印刷!$E28,メンバー表!$AA$9:$AA$23,0)),"")&amp;IF($E28="",""," cm")</f>
        <v/>
      </c>
      <c r="M28" s="206"/>
      <c r="N28" s="207" t="str">
        <f>IF(ISERROR(メンバー表!AD19),"",IF(メンバー表!AD19="×","ﾌﾟﾛｸﾞﾗﾑ掲載不可",""))</f>
        <v/>
      </c>
      <c r="O28" s="208"/>
      <c r="P28" s="91"/>
      <c r="Q28" s="91"/>
      <c r="R28" s="26" t="e">
        <f>INDEX(メンバー表!$AA$9:$AA$23,MATCH(申込書印刷!$A28,メンバー表!AF$9:AF$23,0))</f>
        <v>#N/A</v>
      </c>
      <c r="S28" s="26" t="e">
        <f>INDEX(メンバー表!$AA$9:$AA$23,MATCH(申込書印刷!$A28,メンバー表!AG$9:AG$23,0))</f>
        <v>#N/A</v>
      </c>
      <c r="T28" s="26" t="e">
        <f>INDEX(メンバー表!$AA$9:$AA$23,MATCH(申込書印刷!$A28,メンバー表!AH$9:AH$23,0))</f>
        <v>#N/A</v>
      </c>
    </row>
    <row r="29" spans="1:20" ht="27.75" customHeight="1">
      <c r="A29" s="93">
        <v>12</v>
      </c>
      <c r="B29" s="209" t="str">
        <f>IFERROR(INDEX(メンバー表!$Y$9:$Y$23,MATCH(申込書印刷!$E29,メンバー表!$AA$9:$AA$23,0)),"")</f>
        <v/>
      </c>
      <c r="C29" s="191"/>
      <c r="D29" s="94" t="str">
        <f>IFERROR(INDEX(メンバー表!$Z$9:$Z$23,MATCH(申込書印刷!$E29,メンバー表!$AA$9:$AA$23,0)),"")</f>
        <v/>
      </c>
      <c r="E29" s="190" t="str">
        <f t="shared" si="0"/>
        <v/>
      </c>
      <c r="F29" s="191"/>
      <c r="G29" s="190" t="str">
        <f t="shared" si="1"/>
        <v/>
      </c>
      <c r="H29" s="191"/>
      <c r="I29" s="192" t="str">
        <f>DBCS(IFERROR(INDEX(メンバー表!$AB$9:$AB$23,MATCH(申込書印刷!$E29,メンバー表!$AA$9:$AA$23,0)),""))&amp;IF($E29="",""," 年")</f>
        <v/>
      </c>
      <c r="J29" s="193"/>
      <c r="K29" s="193"/>
      <c r="L29" s="205" t="str">
        <f>IFERROR(INDEX(メンバー表!$AC$9:$AC$23,MATCH(申込書印刷!$E29,メンバー表!$AA$9:$AA$23,0)),"")&amp;IF($E29="",""," cm")</f>
        <v/>
      </c>
      <c r="M29" s="206"/>
      <c r="N29" s="207" t="str">
        <f>IF(ISERROR(メンバー表!AD20),"",IF(メンバー表!AD20="×","ﾌﾟﾛｸﾞﾗﾑ掲載不可",""))</f>
        <v/>
      </c>
      <c r="O29" s="208"/>
      <c r="P29" s="91"/>
      <c r="Q29" s="91"/>
      <c r="R29" s="26" t="e">
        <f>INDEX(メンバー表!$AA$9:$AA$23,MATCH(申込書印刷!$A29,メンバー表!AF$9:AF$23,0))</f>
        <v>#N/A</v>
      </c>
      <c r="S29" s="26" t="e">
        <f>INDEX(メンバー表!$AA$9:$AA$23,MATCH(申込書印刷!$A29,メンバー表!AG$9:AG$23,0))</f>
        <v>#N/A</v>
      </c>
      <c r="T29" s="26" t="e">
        <f>INDEX(メンバー表!$AA$9:$AA$23,MATCH(申込書印刷!$A29,メンバー表!AH$9:AH$23,0))</f>
        <v>#N/A</v>
      </c>
    </row>
    <row r="30" spans="1:20" ht="27.75" customHeight="1">
      <c r="A30" s="93">
        <v>13</v>
      </c>
      <c r="B30" s="209" t="str">
        <f>IFERROR(INDEX(メンバー表!$Y$9:$Y$23,MATCH(申込書印刷!$E30,メンバー表!$AA$9:$AA$23,0)),"")</f>
        <v/>
      </c>
      <c r="C30" s="191"/>
      <c r="D30" s="94" t="str">
        <f>IFERROR(INDEX(メンバー表!$Z$9:$Z$23,MATCH(申込書印刷!$E30,メンバー表!$AA$9:$AA$23,0)),"")</f>
        <v/>
      </c>
      <c r="E30" s="190" t="str">
        <f t="shared" si="0"/>
        <v/>
      </c>
      <c r="F30" s="191"/>
      <c r="G30" s="190" t="str">
        <f t="shared" si="1"/>
        <v/>
      </c>
      <c r="H30" s="191"/>
      <c r="I30" s="192" t="str">
        <f>DBCS(IFERROR(INDEX(メンバー表!$AB$9:$AB$23,MATCH(申込書印刷!$E30,メンバー表!$AA$9:$AA$23,0)),""))&amp;IF($E30="",""," 年")</f>
        <v/>
      </c>
      <c r="J30" s="193"/>
      <c r="K30" s="193"/>
      <c r="L30" s="205" t="str">
        <f>IFERROR(INDEX(メンバー表!$AC$9:$AC$23,MATCH(申込書印刷!$E30,メンバー表!$AA$9:$AA$23,0)),"")&amp;IF($E30="",""," cm")</f>
        <v/>
      </c>
      <c r="M30" s="206"/>
      <c r="N30" s="207" t="str">
        <f>IF(ISERROR(メンバー表!AD21),"",IF(メンバー表!AD21="×","ﾌﾟﾛｸﾞﾗﾑ掲載不可",""))</f>
        <v/>
      </c>
      <c r="O30" s="208"/>
      <c r="P30" s="91"/>
      <c r="Q30" s="91"/>
      <c r="R30" s="26" t="e">
        <f>INDEX(メンバー表!$AA$9:$AA$23,MATCH(申込書印刷!$A30,メンバー表!AF$9:AF$23,0))</f>
        <v>#N/A</v>
      </c>
      <c r="S30" s="26" t="e">
        <f>INDEX(メンバー表!$AA$9:$AA$23,MATCH(申込書印刷!$A30,メンバー表!AG$9:AG$23,0))</f>
        <v>#N/A</v>
      </c>
      <c r="T30" s="26" t="e">
        <f>INDEX(メンバー表!$AA$9:$AA$23,MATCH(申込書印刷!$A30,メンバー表!AH$9:AH$23,0))</f>
        <v>#N/A</v>
      </c>
    </row>
    <row r="31" spans="1:20" ht="27.75" customHeight="1">
      <c r="A31" s="93">
        <v>14</v>
      </c>
      <c r="B31" s="209" t="str">
        <f>IFERROR(INDEX(メンバー表!$Y$9:$Y$23,MATCH(申込書印刷!$E31,メンバー表!$AA$9:$AA$23,0)),"")</f>
        <v/>
      </c>
      <c r="C31" s="191"/>
      <c r="D31" s="94" t="str">
        <f>IFERROR(INDEX(メンバー表!$Z$9:$Z$23,MATCH(申込書印刷!$E31,メンバー表!$AA$9:$AA$23,0)),"")</f>
        <v/>
      </c>
      <c r="E31" s="190" t="str">
        <f t="shared" si="0"/>
        <v/>
      </c>
      <c r="F31" s="191"/>
      <c r="G31" s="190" t="str">
        <f t="shared" si="1"/>
        <v/>
      </c>
      <c r="H31" s="191"/>
      <c r="I31" s="192" t="str">
        <f>DBCS(IFERROR(INDEX(メンバー表!$AB$9:$AB$23,MATCH(申込書印刷!$E31,メンバー表!$AA$9:$AA$23,0)),""))&amp;IF($E31="",""," 年")</f>
        <v/>
      </c>
      <c r="J31" s="193"/>
      <c r="K31" s="193"/>
      <c r="L31" s="205" t="str">
        <f>IFERROR(INDEX(メンバー表!$AC$9:$AC$23,MATCH(申込書印刷!$E31,メンバー表!$AA$9:$AA$23,0)),"")&amp;IF($E31="",""," cm")</f>
        <v/>
      </c>
      <c r="M31" s="206"/>
      <c r="N31" s="207" t="str">
        <f>IF(ISERROR(メンバー表!AD22),"",IF(メンバー表!AD22="×","ﾌﾟﾛｸﾞﾗﾑ掲載不可",""))</f>
        <v/>
      </c>
      <c r="O31" s="208"/>
      <c r="P31" s="91"/>
      <c r="Q31" s="91"/>
      <c r="R31" s="26" t="e">
        <f>INDEX(メンバー表!$AA$9:$AA$23,MATCH(申込書印刷!$A31,メンバー表!AF$9:AF$23,0))</f>
        <v>#N/A</v>
      </c>
      <c r="S31" s="26" t="e">
        <f>INDEX(メンバー表!$AA$9:$AA$23,MATCH(申込書印刷!$A31,メンバー表!AG$9:AG$23,0))</f>
        <v>#N/A</v>
      </c>
      <c r="T31" s="26" t="e">
        <f>INDEX(メンバー表!$AA$9:$AA$23,MATCH(申込書印刷!$A31,メンバー表!AH$9:AH$23,0))</f>
        <v>#N/A</v>
      </c>
    </row>
    <row r="32" spans="1:20" ht="27.75" customHeight="1" thickBot="1">
      <c r="A32" s="95">
        <v>15</v>
      </c>
      <c r="B32" s="228" t="str">
        <f>IFERROR(INDEX(メンバー表!$Y$9:$Y$23,MATCH(申込書印刷!$E32,メンバー表!$AA$9:$AA$23,0)),"")</f>
        <v/>
      </c>
      <c r="C32" s="229"/>
      <c r="D32" s="96" t="str">
        <f>IFERROR(INDEX(メンバー表!$Z$9:$Z$23,MATCH(申込書印刷!$E32,メンバー表!$AA$9:$AA$23,0)),"")</f>
        <v/>
      </c>
      <c r="E32" s="230" t="str">
        <f t="shared" si="0"/>
        <v/>
      </c>
      <c r="F32" s="229"/>
      <c r="G32" s="230" t="str">
        <f t="shared" si="1"/>
        <v/>
      </c>
      <c r="H32" s="229"/>
      <c r="I32" s="218" t="str">
        <f>DBCS(IFERROR(INDEX(メンバー表!$AB$9:$AB$23,MATCH(申込書印刷!$E32,メンバー表!$AA$9:$AA$23,0)),""))&amp;IF($E32="",""," 年")</f>
        <v/>
      </c>
      <c r="J32" s="219"/>
      <c r="K32" s="219"/>
      <c r="L32" s="221" t="str">
        <f>IFERROR(INDEX(メンバー表!$AC$9:$AC$23,MATCH(申込書印刷!$E32,メンバー表!$AA$9:$AA$23,0)),"")&amp;IF($E32="",""," cm")</f>
        <v/>
      </c>
      <c r="M32" s="222"/>
      <c r="N32" s="223" t="str">
        <f>IF(ISERROR(メンバー表!AD23),"",IF(メンバー表!AD23="×","ﾌﾟﾛｸﾞﾗﾑ掲載不可",""))</f>
        <v/>
      </c>
      <c r="O32" s="224"/>
      <c r="P32" s="91"/>
      <c r="Q32" s="91"/>
      <c r="R32" s="26" t="e">
        <f>INDEX(メンバー表!$AA$9:$AA$23,MATCH(申込書印刷!$A32,メンバー表!AF$9:AF$23,0))</f>
        <v>#N/A</v>
      </c>
      <c r="S32" s="26" t="e">
        <f>INDEX(メンバー表!$AA$9:$AA$23,MATCH(申込書印刷!$A32,メンバー表!AG$9:AG$23,0))</f>
        <v>#N/A</v>
      </c>
      <c r="T32" s="26" t="e">
        <f>INDEX(メンバー表!$AA$9:$AA$23,MATCH(申込書印刷!$A32,メンバー表!AH$9:AH$23,0))</f>
        <v>#N/A</v>
      </c>
    </row>
    <row r="33" spans="1:17" ht="24.95" customHeight="1">
      <c r="A33" s="225" t="s">
        <v>27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7" ht="39.950000000000003" customHeight="1">
      <c r="A34" s="226" t="s">
        <v>38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98"/>
      <c r="Q34" s="98"/>
    </row>
    <row r="35" spans="1:17" ht="24.95" customHeight="1">
      <c r="A35" s="97" t="s">
        <v>39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ht="15.7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24.95" customHeight="1">
      <c r="A37" s="220" t="s">
        <v>40</v>
      </c>
      <c r="B37" s="220"/>
      <c r="C37" s="220"/>
      <c r="D37" s="220"/>
      <c r="E37" s="234" t="str">
        <f>CONCATENATE("令和 ",メンバー表!D4," 年　",メンバー表!F4," 月　",メンバー表!H4," 日")</f>
        <v>令和  年　 月　 日</v>
      </c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98"/>
      <c r="Q37" s="98"/>
    </row>
    <row r="38" spans="1:17" ht="24.95" customHeight="1">
      <c r="A38" s="220" t="s">
        <v>27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98"/>
      <c r="Q38" s="98"/>
    </row>
    <row r="39" spans="1:17" ht="24.95" customHeight="1">
      <c r="A39" s="231" t="str">
        <f>CONCATENATE("学 校 名  ",IF(C8=0,"",C8))</f>
        <v xml:space="preserve">学 校 名  </v>
      </c>
      <c r="B39" s="231"/>
      <c r="C39" s="231"/>
      <c r="D39" s="231"/>
      <c r="E39" s="232" t="str">
        <f>CONCATENATE("学校長名   ",IF(C10=0,"　　　　　　　",C10),"   印")</f>
        <v>学校長名   　   印</v>
      </c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98"/>
      <c r="Q39" s="98"/>
    </row>
    <row r="40" spans="1:17" ht="10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0.5" customHeight="1"/>
  </sheetData>
  <sheetProtection sheet="1" selectLockedCells="1"/>
  <mergeCells count="139">
    <mergeCell ref="B31:C31"/>
    <mergeCell ref="E31:F31"/>
    <mergeCell ref="G30:H30"/>
    <mergeCell ref="I30:K30"/>
    <mergeCell ref="E32:F32"/>
    <mergeCell ref="A39:D39"/>
    <mergeCell ref="E39:O39"/>
    <mergeCell ref="A37:D37"/>
    <mergeCell ref="E37:O37"/>
    <mergeCell ref="G32:H32"/>
    <mergeCell ref="I32:K32"/>
    <mergeCell ref="A38:D38"/>
    <mergeCell ref="E38:O38"/>
    <mergeCell ref="L32:M32"/>
    <mergeCell ref="N32:O32"/>
    <mergeCell ref="A33:O33"/>
    <mergeCell ref="A34:O34"/>
    <mergeCell ref="B32:C32"/>
    <mergeCell ref="N28:O28"/>
    <mergeCell ref="L29:M29"/>
    <mergeCell ref="N29:O29"/>
    <mergeCell ref="L30:M30"/>
    <mergeCell ref="N30:O30"/>
    <mergeCell ref="L31:M31"/>
    <mergeCell ref="B25:C25"/>
    <mergeCell ref="N31:O31"/>
    <mergeCell ref="G31:H31"/>
    <mergeCell ref="I31:K31"/>
    <mergeCell ref="B29:C29"/>
    <mergeCell ref="E29:F29"/>
    <mergeCell ref="G29:H29"/>
    <mergeCell ref="I29:K29"/>
    <mergeCell ref="B30:C30"/>
    <mergeCell ref="E30:F30"/>
    <mergeCell ref="I28:K28"/>
    <mergeCell ref="L28:M28"/>
    <mergeCell ref="L25:M25"/>
    <mergeCell ref="I27:K27"/>
    <mergeCell ref="G26:H26"/>
    <mergeCell ref="I26:K26"/>
    <mergeCell ref="B26:C26"/>
    <mergeCell ref="E26:F26"/>
    <mergeCell ref="B27:C27"/>
    <mergeCell ref="E27:F27"/>
    <mergeCell ref="G27:H27"/>
    <mergeCell ref="B28:C28"/>
    <mergeCell ref="E28:F28"/>
    <mergeCell ref="G28:H28"/>
    <mergeCell ref="N25:O25"/>
    <mergeCell ref="L26:M26"/>
    <mergeCell ref="N26:O26"/>
    <mergeCell ref="L27:M27"/>
    <mergeCell ref="N27:O27"/>
    <mergeCell ref="L23:M23"/>
    <mergeCell ref="N23:O23"/>
    <mergeCell ref="N24:O24"/>
    <mergeCell ref="E25:F25"/>
    <mergeCell ref="G25:H25"/>
    <mergeCell ref="I25:K25"/>
    <mergeCell ref="B22:C22"/>
    <mergeCell ref="E22:F22"/>
    <mergeCell ref="B23:C23"/>
    <mergeCell ref="E23:F23"/>
    <mergeCell ref="G23:H23"/>
    <mergeCell ref="B24:C24"/>
    <mergeCell ref="E24:F24"/>
    <mergeCell ref="G24:H24"/>
    <mergeCell ref="I24:K24"/>
    <mergeCell ref="L24:M24"/>
    <mergeCell ref="L22:M22"/>
    <mergeCell ref="N22:O22"/>
    <mergeCell ref="L20:M20"/>
    <mergeCell ref="I23:K23"/>
    <mergeCell ref="G22:H22"/>
    <mergeCell ref="L18:M18"/>
    <mergeCell ref="N18:O18"/>
    <mergeCell ref="I22:K22"/>
    <mergeCell ref="I20:K20"/>
    <mergeCell ref="N20:O20"/>
    <mergeCell ref="L21:M21"/>
    <mergeCell ref="N21:O21"/>
    <mergeCell ref="I19:K19"/>
    <mergeCell ref="B21:C21"/>
    <mergeCell ref="E21:F21"/>
    <mergeCell ref="G21:H21"/>
    <mergeCell ref="I21:K21"/>
    <mergeCell ref="B20:C20"/>
    <mergeCell ref="E20:F20"/>
    <mergeCell ref="G20:H20"/>
    <mergeCell ref="G17:H17"/>
    <mergeCell ref="B19:C19"/>
    <mergeCell ref="A12:B12"/>
    <mergeCell ref="C12:J12"/>
    <mergeCell ref="K12:O12"/>
    <mergeCell ref="A14:B14"/>
    <mergeCell ref="C14:J14"/>
    <mergeCell ref="K14:O14"/>
    <mergeCell ref="E19:F19"/>
    <mergeCell ref="G19:H19"/>
    <mergeCell ref="K13:O13"/>
    <mergeCell ref="A15:O15"/>
    <mergeCell ref="D16:D17"/>
    <mergeCell ref="E16:H16"/>
    <mergeCell ref="I16:K17"/>
    <mergeCell ref="L19:M19"/>
    <mergeCell ref="N19:O19"/>
    <mergeCell ref="B18:C18"/>
    <mergeCell ref="E18:F18"/>
    <mergeCell ref="E17:F17"/>
    <mergeCell ref="C10:O10"/>
    <mergeCell ref="A7:O7"/>
    <mergeCell ref="G18:H18"/>
    <mergeCell ref="I18:K18"/>
    <mergeCell ref="A9:B9"/>
    <mergeCell ref="C9:G9"/>
    <mergeCell ref="H9:J9"/>
    <mergeCell ref="N16:O17"/>
    <mergeCell ref="A13:B13"/>
    <mergeCell ref="C13:J13"/>
    <mergeCell ref="C11:J11"/>
    <mergeCell ref="K11:O11"/>
    <mergeCell ref="A16:A17"/>
    <mergeCell ref="B16:C17"/>
    <mergeCell ref="A5:I5"/>
    <mergeCell ref="J5:L5"/>
    <mergeCell ref="M5:N5"/>
    <mergeCell ref="L16:M17"/>
    <mergeCell ref="A10:B10"/>
    <mergeCell ref="A11:B11"/>
    <mergeCell ref="A1:O1"/>
    <mergeCell ref="A2:O2"/>
    <mergeCell ref="A3:O3"/>
    <mergeCell ref="A4:O4"/>
    <mergeCell ref="K9:O9"/>
    <mergeCell ref="A8:B8"/>
    <mergeCell ref="C8:O8"/>
    <mergeCell ref="A6:I6"/>
    <mergeCell ref="J6:L6"/>
    <mergeCell ref="M6:N6"/>
  </mergeCells>
  <phoneticPr fontId="1"/>
  <dataValidations count="2">
    <dataValidation imeMode="hiragana" allowBlank="1" showInputMessage="1" showErrorMessage="1" sqref="N18:N32"/>
    <dataValidation type="list" imeMode="disabled" allowBlank="1" showInputMessage="1" showErrorMessage="1" sqref="Q8">
      <formula1>$S$8:$S$10</formula1>
    </dataValidation>
  </dataValidations>
  <printOptions horizontalCentered="1" gridLinesSet="0"/>
  <pageMargins left="0.98425196850393704" right="0.98425196850393704" top="0.59055118110236227" bottom="0.59055118110236227" header="0.19685039370078741" footer="0.19685039370078741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9"/>
  <sheetViews>
    <sheetView showGridLines="0" showZeros="0" showOutlineSymbols="0" topLeftCell="B1" workbookViewId="0">
      <selection activeCell="B29" sqref="A29:IV65536"/>
    </sheetView>
  </sheetViews>
  <sheetFormatPr defaultColWidth="0" defaultRowHeight="13.5" zeroHeight="1"/>
  <cols>
    <col min="1" max="1" width="9" style="1" customWidth="1"/>
    <col min="2" max="2" width="6.125" style="1" customWidth="1"/>
    <col min="3" max="4" width="12.625" style="1" customWidth="1"/>
    <col min="5" max="6" width="5.125" style="1" bestFit="1" customWidth="1"/>
    <col min="7" max="7" width="8.125" style="1" customWidth="1"/>
    <col min="8" max="8" width="6.125" style="1" customWidth="1"/>
    <col min="9" max="10" width="12.625" style="1" customWidth="1"/>
    <col min="11" max="12" width="5.125" style="1" bestFit="1" customWidth="1"/>
    <col min="13" max="13" width="9" style="1" customWidth="1"/>
    <col min="14" max="16384" width="9.75" style="1" hidden="1"/>
  </cols>
  <sheetData>
    <row r="1" spans="2:12"/>
    <row r="2" spans="2:12" ht="28.5" customHeight="1">
      <c r="B2" s="2" t="s">
        <v>16</v>
      </c>
      <c r="E2" s="235" t="s">
        <v>84</v>
      </c>
      <c r="F2" s="236"/>
      <c r="G2" s="236"/>
      <c r="H2" s="236"/>
      <c r="I2" s="236"/>
      <c r="J2" s="236"/>
      <c r="K2" s="236"/>
      <c r="L2" s="236"/>
    </row>
    <row r="3" spans="2:12" ht="45" customHeight="1">
      <c r="E3" s="236"/>
      <c r="F3" s="236"/>
      <c r="G3" s="236"/>
      <c r="H3" s="236"/>
      <c r="I3" s="236"/>
      <c r="J3" s="236"/>
      <c r="K3" s="236"/>
      <c r="L3" s="236"/>
    </row>
    <row r="4" spans="2:12" ht="28.5" customHeight="1">
      <c r="B4" s="19" t="s">
        <v>10</v>
      </c>
      <c r="C4" s="237" t="str">
        <f>メンバー表!C8</f>
        <v/>
      </c>
      <c r="D4" s="237"/>
      <c r="E4" s="237"/>
      <c r="F4" s="237"/>
      <c r="G4" s="20"/>
      <c r="H4" s="19"/>
      <c r="I4" s="238" t="str">
        <f>IF(メンバー表!$J$2="","","( "&amp;メンバー表!$J$2&amp;" )")</f>
        <v/>
      </c>
      <c r="J4" s="238"/>
      <c r="K4" s="238"/>
      <c r="L4" s="238"/>
    </row>
    <row r="5" spans="2:12" ht="18" customHeight="1">
      <c r="B5" s="19"/>
      <c r="C5" s="22"/>
      <c r="D5" s="22"/>
      <c r="E5" s="22"/>
      <c r="F5" s="22"/>
      <c r="G5" s="20"/>
      <c r="H5" s="19"/>
      <c r="I5" s="21"/>
      <c r="J5" s="21"/>
      <c r="K5" s="21"/>
      <c r="L5" s="21"/>
    </row>
    <row r="6" spans="2:12" ht="33" customHeight="1">
      <c r="B6" s="19"/>
      <c r="C6" s="240" t="s">
        <v>54</v>
      </c>
      <c r="D6" s="240"/>
      <c r="E6" s="240"/>
      <c r="F6" s="23"/>
      <c r="G6" s="23" t="s">
        <v>55</v>
      </c>
      <c r="H6" s="24"/>
      <c r="I6" s="240" t="s">
        <v>53</v>
      </c>
      <c r="J6" s="240"/>
      <c r="K6" s="240"/>
      <c r="L6" s="21"/>
    </row>
    <row r="7" spans="2:12" ht="19.5" customHeight="1" thickBot="1">
      <c r="B7" s="25"/>
      <c r="C7" s="26"/>
      <c r="D7" s="26"/>
      <c r="E7" s="26"/>
      <c r="F7" s="26"/>
      <c r="H7" s="25"/>
      <c r="I7" s="26"/>
      <c r="J7" s="26"/>
      <c r="K7" s="26"/>
      <c r="L7" s="26"/>
    </row>
    <row r="8" spans="2:12" ht="30" customHeight="1" thickBot="1">
      <c r="B8" s="27"/>
      <c r="C8" s="28" t="s">
        <v>14</v>
      </c>
      <c r="D8" s="29" t="s">
        <v>15</v>
      </c>
      <c r="E8" s="29" t="s">
        <v>7</v>
      </c>
      <c r="F8" s="30" t="s">
        <v>1</v>
      </c>
      <c r="H8" s="27"/>
      <c r="I8" s="28" t="s">
        <v>14</v>
      </c>
      <c r="J8" s="29" t="s">
        <v>15</v>
      </c>
      <c r="K8" s="29" t="s">
        <v>7</v>
      </c>
      <c r="L8" s="30" t="s">
        <v>1</v>
      </c>
    </row>
    <row r="9" spans="2:12" ht="30" customHeight="1" thickTop="1">
      <c r="B9" s="31" t="s">
        <v>17</v>
      </c>
      <c r="C9" s="100" t="str">
        <f>IFERROR(メンバー表!Y4,"")</f>
        <v>　</v>
      </c>
      <c r="D9" s="32"/>
      <c r="E9" s="32"/>
      <c r="F9" s="33"/>
      <c r="H9" s="31" t="s">
        <v>17</v>
      </c>
      <c r="I9" s="101"/>
      <c r="J9" s="34"/>
      <c r="K9" s="34"/>
      <c r="L9" s="35"/>
    </row>
    <row r="10" spans="2:12" ht="30" customHeight="1">
      <c r="B10" s="36" t="s">
        <v>18</v>
      </c>
      <c r="C10" s="37" t="str">
        <f>IFERROR(メンバー表!Y5,"")</f>
        <v>　</v>
      </c>
      <c r="D10" s="38" t="str">
        <f>IFERROR(メンバー表!Z5,"")</f>
        <v>　</v>
      </c>
      <c r="E10" s="38">
        <f>IFERROR(メンバー表!AA5,"")</f>
        <v>0</v>
      </c>
      <c r="F10" s="39"/>
      <c r="H10" s="36" t="s">
        <v>18</v>
      </c>
      <c r="I10" s="102"/>
      <c r="J10" s="103"/>
      <c r="K10" s="103"/>
      <c r="L10" s="40"/>
    </row>
    <row r="11" spans="2:12" ht="30" customHeight="1">
      <c r="B11" s="36" t="s">
        <v>20</v>
      </c>
      <c r="C11" s="37" t="str">
        <f>IFERROR(メンバー表!Y6,"")</f>
        <v>　</v>
      </c>
      <c r="D11" s="38" t="str">
        <f>IFERROR(メンバー表!Z6,"")</f>
        <v>　</v>
      </c>
      <c r="E11" s="38">
        <f>IFERROR(メンバー表!AA6,"")</f>
        <v>0</v>
      </c>
      <c r="F11" s="39"/>
      <c r="H11" s="36" t="s">
        <v>20</v>
      </c>
      <c r="I11" s="102"/>
      <c r="J11" s="103"/>
      <c r="K11" s="103"/>
      <c r="L11" s="40"/>
    </row>
    <row r="12" spans="2:12" ht="30" customHeight="1" thickBot="1">
      <c r="B12" s="41" t="s">
        <v>19</v>
      </c>
      <c r="C12" s="42" t="str">
        <f>IFERROR(メンバー表!Y7,"")</f>
        <v>　</v>
      </c>
      <c r="D12" s="43" t="str">
        <f>IFERROR(メンバー表!Z7,"")</f>
        <v>　</v>
      </c>
      <c r="E12" s="43">
        <f>IFERROR(メンバー表!AA7,"")</f>
        <v>0</v>
      </c>
      <c r="F12" s="44"/>
      <c r="H12" s="41" t="s">
        <v>19</v>
      </c>
      <c r="I12" s="104"/>
      <c r="J12" s="105"/>
      <c r="K12" s="105"/>
      <c r="L12" s="45"/>
    </row>
    <row r="13" spans="2:12" ht="30" customHeight="1" thickTop="1">
      <c r="B13" s="46" t="str">
        <f>IFERROR(メンバー表!AA9,"")</f>
        <v/>
      </c>
      <c r="C13" s="47" t="str">
        <f>IFERROR(メンバー表!Y9,"")</f>
        <v/>
      </c>
      <c r="D13" s="48" t="str">
        <f>IFERROR(メンバー表!Z9,"")</f>
        <v/>
      </c>
      <c r="E13" s="48" t="str">
        <f>IFERROR(メンバー表!AB9,"")</f>
        <v/>
      </c>
      <c r="F13" s="49" t="str">
        <f>IFERROR(メンバー表!AC9,"")</f>
        <v/>
      </c>
      <c r="H13" s="46"/>
      <c r="I13" s="106"/>
      <c r="J13" s="107"/>
      <c r="K13" s="107"/>
      <c r="L13" s="108"/>
    </row>
    <row r="14" spans="2:12" ht="30" customHeight="1">
      <c r="B14" s="46" t="str">
        <f>IFERROR(メンバー表!AA10,"")</f>
        <v/>
      </c>
      <c r="C14" s="37" t="str">
        <f>IFERROR(メンバー表!Y10,"")</f>
        <v/>
      </c>
      <c r="D14" s="38" t="str">
        <f>IFERROR(メンバー表!Z10,"")</f>
        <v/>
      </c>
      <c r="E14" s="38" t="str">
        <f>IFERROR(メンバー表!AB10,"")</f>
        <v/>
      </c>
      <c r="F14" s="51" t="str">
        <f>IFERROR(メンバー表!AC10,"")</f>
        <v/>
      </c>
      <c r="G14" s="239" t="s">
        <v>21</v>
      </c>
      <c r="H14" s="50"/>
      <c r="I14" s="102"/>
      <c r="J14" s="103"/>
      <c r="K14" s="103"/>
      <c r="L14" s="109"/>
    </row>
    <row r="15" spans="2:12" ht="30" customHeight="1">
      <c r="B15" s="46" t="str">
        <f>IFERROR(メンバー表!AA11,"")</f>
        <v/>
      </c>
      <c r="C15" s="37" t="str">
        <f>IFERROR(メンバー表!Y11,"")</f>
        <v/>
      </c>
      <c r="D15" s="38" t="str">
        <f>IFERROR(メンバー表!Z11,"")</f>
        <v/>
      </c>
      <c r="E15" s="38" t="str">
        <f>IFERROR(メンバー表!AB11,"")</f>
        <v/>
      </c>
      <c r="F15" s="51" t="str">
        <f>IFERROR(メンバー表!AC11,"")</f>
        <v/>
      </c>
      <c r="G15" s="239"/>
      <c r="H15" s="50"/>
      <c r="I15" s="102"/>
      <c r="J15" s="103"/>
      <c r="K15" s="103"/>
      <c r="L15" s="109"/>
    </row>
    <row r="16" spans="2:12" ht="30" customHeight="1">
      <c r="B16" s="46" t="str">
        <f>IFERROR(メンバー表!AA12,"")</f>
        <v/>
      </c>
      <c r="C16" s="37" t="str">
        <f>IFERROR(メンバー表!Y12,"")</f>
        <v/>
      </c>
      <c r="D16" s="38" t="str">
        <f>IFERROR(メンバー表!Z12,"")</f>
        <v/>
      </c>
      <c r="E16" s="38" t="str">
        <f>IFERROR(メンバー表!AB12,"")</f>
        <v/>
      </c>
      <c r="F16" s="51" t="str">
        <f>IFERROR(メンバー表!AC12,"")</f>
        <v/>
      </c>
      <c r="G16" s="239"/>
      <c r="H16" s="50"/>
      <c r="I16" s="102"/>
      <c r="J16" s="103"/>
      <c r="K16" s="103"/>
      <c r="L16" s="109"/>
    </row>
    <row r="17" spans="2:12" ht="30" customHeight="1">
      <c r="B17" s="46" t="str">
        <f>IFERROR(メンバー表!AA13,"")</f>
        <v/>
      </c>
      <c r="C17" s="37" t="str">
        <f>IFERROR(メンバー表!Y13,"")</f>
        <v/>
      </c>
      <c r="D17" s="38" t="str">
        <f>IFERROR(メンバー表!Z13,"")</f>
        <v/>
      </c>
      <c r="E17" s="38" t="str">
        <f>IFERROR(メンバー表!AB13,"")</f>
        <v/>
      </c>
      <c r="F17" s="51" t="str">
        <f>IFERROR(メンバー表!AC13,"")</f>
        <v/>
      </c>
      <c r="G17" s="239"/>
      <c r="H17" s="50"/>
      <c r="I17" s="102"/>
      <c r="J17" s="103"/>
      <c r="K17" s="103"/>
      <c r="L17" s="109"/>
    </row>
    <row r="18" spans="2:12" ht="30" customHeight="1">
      <c r="B18" s="46" t="str">
        <f>IFERROR(メンバー表!AA14,"")</f>
        <v/>
      </c>
      <c r="C18" s="37" t="str">
        <f>IFERROR(メンバー表!Y14,"")</f>
        <v/>
      </c>
      <c r="D18" s="38" t="str">
        <f>IFERROR(メンバー表!Z14,"")</f>
        <v/>
      </c>
      <c r="E18" s="38" t="str">
        <f>IFERROR(メンバー表!AB14,"")</f>
        <v/>
      </c>
      <c r="F18" s="51" t="str">
        <f>IFERROR(メンバー表!AC14,"")</f>
        <v/>
      </c>
      <c r="H18" s="50"/>
      <c r="I18" s="102"/>
      <c r="J18" s="103"/>
      <c r="K18" s="103"/>
      <c r="L18" s="109"/>
    </row>
    <row r="19" spans="2:12" ht="30" customHeight="1">
      <c r="B19" s="46" t="str">
        <f>IFERROR(メンバー表!AA15,"")</f>
        <v/>
      </c>
      <c r="C19" s="37" t="str">
        <f>IFERROR(メンバー表!Y15,"")</f>
        <v/>
      </c>
      <c r="D19" s="38" t="str">
        <f>IFERROR(メンバー表!Z15,"")</f>
        <v/>
      </c>
      <c r="E19" s="38" t="str">
        <f>IFERROR(メンバー表!AB15,"")</f>
        <v/>
      </c>
      <c r="F19" s="51" t="str">
        <f>IFERROR(メンバー表!AC15,"")</f>
        <v/>
      </c>
      <c r="H19" s="50"/>
      <c r="I19" s="102"/>
      <c r="J19" s="103"/>
      <c r="K19" s="103"/>
      <c r="L19" s="109"/>
    </row>
    <row r="20" spans="2:12" ht="30" customHeight="1">
      <c r="B20" s="46" t="str">
        <f>IFERROR(メンバー表!AA16,"")</f>
        <v/>
      </c>
      <c r="C20" s="37" t="str">
        <f>IFERROR(メンバー表!Y16,"")</f>
        <v/>
      </c>
      <c r="D20" s="38" t="str">
        <f>IFERROR(メンバー表!Z16,"")</f>
        <v/>
      </c>
      <c r="E20" s="38" t="str">
        <f>IFERROR(メンバー表!AB16,"")</f>
        <v/>
      </c>
      <c r="F20" s="51" t="str">
        <f>IFERROR(メンバー表!AC16,"")</f>
        <v/>
      </c>
      <c r="H20" s="50"/>
      <c r="I20" s="102"/>
      <c r="J20" s="103"/>
      <c r="K20" s="103"/>
      <c r="L20" s="109"/>
    </row>
    <row r="21" spans="2:12" ht="30" customHeight="1">
      <c r="B21" s="46" t="str">
        <f>IFERROR(メンバー表!AA17,"")</f>
        <v/>
      </c>
      <c r="C21" s="37" t="str">
        <f>IFERROR(メンバー表!Y17,"")</f>
        <v/>
      </c>
      <c r="D21" s="38" t="str">
        <f>IFERROR(メンバー表!Z17,"")</f>
        <v/>
      </c>
      <c r="E21" s="38" t="str">
        <f>IFERROR(メンバー表!AB17,"")</f>
        <v/>
      </c>
      <c r="F21" s="51" t="str">
        <f>IFERROR(メンバー表!AC17,"")</f>
        <v/>
      </c>
      <c r="H21" s="50"/>
      <c r="I21" s="102"/>
      <c r="J21" s="103"/>
      <c r="K21" s="103"/>
      <c r="L21" s="109"/>
    </row>
    <row r="22" spans="2:12" ht="30" customHeight="1">
      <c r="B22" s="46" t="str">
        <f>IFERROR(メンバー表!AA18,"")</f>
        <v/>
      </c>
      <c r="C22" s="37" t="str">
        <f>IFERROR(メンバー表!Y18,"")</f>
        <v/>
      </c>
      <c r="D22" s="38" t="str">
        <f>IFERROR(メンバー表!Z18,"")</f>
        <v/>
      </c>
      <c r="E22" s="38" t="str">
        <f>IFERROR(メンバー表!AB18,"")</f>
        <v/>
      </c>
      <c r="F22" s="51" t="str">
        <f>IFERROR(メンバー表!AC18,"")</f>
        <v/>
      </c>
      <c r="H22" s="50"/>
      <c r="I22" s="102"/>
      <c r="J22" s="103"/>
      <c r="K22" s="103"/>
      <c r="L22" s="109"/>
    </row>
    <row r="23" spans="2:12" ht="30" customHeight="1">
      <c r="B23" s="46" t="str">
        <f>IFERROR(メンバー表!AA19,"")</f>
        <v/>
      </c>
      <c r="C23" s="37" t="str">
        <f>IFERROR(メンバー表!Y19,"")</f>
        <v/>
      </c>
      <c r="D23" s="38" t="str">
        <f>IFERROR(メンバー表!Z19,"")</f>
        <v/>
      </c>
      <c r="E23" s="38" t="str">
        <f>IFERROR(メンバー表!AB19,"")</f>
        <v/>
      </c>
      <c r="F23" s="51" t="str">
        <f>IFERROR(メンバー表!AC19,"")</f>
        <v/>
      </c>
      <c r="H23" s="50"/>
      <c r="I23" s="102"/>
      <c r="J23" s="103"/>
      <c r="K23" s="103"/>
      <c r="L23" s="109"/>
    </row>
    <row r="24" spans="2:12" ht="30" customHeight="1">
      <c r="B24" s="46" t="str">
        <f>IFERROR(メンバー表!AA20,"")</f>
        <v/>
      </c>
      <c r="C24" s="37" t="str">
        <f>IFERROR(メンバー表!Y20,"")</f>
        <v/>
      </c>
      <c r="D24" s="38" t="str">
        <f>IFERROR(メンバー表!Z20,"")</f>
        <v/>
      </c>
      <c r="E24" s="38" t="str">
        <f>IFERROR(メンバー表!AB20,"")</f>
        <v/>
      </c>
      <c r="F24" s="51" t="str">
        <f>IFERROR(メンバー表!AC20,"")</f>
        <v/>
      </c>
      <c r="H24" s="50"/>
      <c r="I24" s="102"/>
      <c r="J24" s="103"/>
      <c r="K24" s="103"/>
      <c r="L24" s="109"/>
    </row>
    <row r="25" spans="2:12" ht="30" customHeight="1">
      <c r="B25" s="46" t="str">
        <f>IFERROR(メンバー表!AA21,"")</f>
        <v/>
      </c>
      <c r="C25" s="37" t="str">
        <f>IFERROR(メンバー表!Y21,"")</f>
        <v/>
      </c>
      <c r="D25" s="38" t="str">
        <f>IFERROR(メンバー表!Z21,"")</f>
        <v/>
      </c>
      <c r="E25" s="38" t="str">
        <f>IFERROR(メンバー表!AB21,"")</f>
        <v/>
      </c>
      <c r="F25" s="51" t="str">
        <f>IFERROR(メンバー表!AC21,"")</f>
        <v/>
      </c>
      <c r="H25" s="50"/>
      <c r="I25" s="102"/>
      <c r="J25" s="103"/>
      <c r="K25" s="103"/>
      <c r="L25" s="109"/>
    </row>
    <row r="26" spans="2:12" ht="30" customHeight="1">
      <c r="B26" s="46" t="str">
        <f>IFERROR(メンバー表!AA22,"")</f>
        <v/>
      </c>
      <c r="C26" s="37" t="str">
        <f>IFERROR(メンバー表!Y22,"")</f>
        <v/>
      </c>
      <c r="D26" s="38" t="str">
        <f>IFERROR(メンバー表!Z22,"")</f>
        <v/>
      </c>
      <c r="E26" s="38" t="str">
        <f>IFERROR(メンバー表!AB22,"")</f>
        <v/>
      </c>
      <c r="F26" s="51" t="str">
        <f>IFERROR(メンバー表!AC22,"")</f>
        <v/>
      </c>
      <c r="H26" s="50"/>
      <c r="I26" s="102"/>
      <c r="J26" s="103"/>
      <c r="K26" s="103"/>
      <c r="L26" s="109"/>
    </row>
    <row r="27" spans="2:12" ht="30" customHeight="1" thickBot="1">
      <c r="B27" s="77" t="str">
        <f>IFERROR(メンバー表!AA23,"")</f>
        <v/>
      </c>
      <c r="C27" s="53" t="str">
        <f>IFERROR(メンバー表!Y23,"")</f>
        <v/>
      </c>
      <c r="D27" s="54" t="str">
        <f>IFERROR(メンバー表!Z23,"")</f>
        <v/>
      </c>
      <c r="E27" s="54" t="str">
        <f>IFERROR(メンバー表!AB23,"")</f>
        <v/>
      </c>
      <c r="F27" s="55" t="str">
        <f>IFERROR(メンバー表!AC23,"")</f>
        <v/>
      </c>
      <c r="H27" s="52"/>
      <c r="I27" s="110"/>
      <c r="J27" s="111"/>
      <c r="K27" s="111"/>
      <c r="L27" s="112"/>
    </row>
    <row r="28" spans="2:12"/>
    <row r="32" spans="2:12" ht="38.25" hidden="1" customHeight="1"/>
    <row r="33" ht="38.25" hidden="1" customHeight="1"/>
    <row r="34" ht="38.25" hidden="1" customHeight="1"/>
    <row r="35" ht="38.25" hidden="1" customHeight="1"/>
    <row r="36" ht="38.25" hidden="1" customHeight="1"/>
    <row r="37" ht="38.25" hidden="1" customHeight="1"/>
    <row r="38" ht="38.25" hidden="1" customHeight="1"/>
    <row r="39" ht="38.25" hidden="1" customHeight="1"/>
  </sheetData>
  <sheetProtection selectLockedCells="1"/>
  <mergeCells count="6">
    <mergeCell ref="E2:L3"/>
    <mergeCell ref="C4:F4"/>
    <mergeCell ref="I4:L4"/>
    <mergeCell ref="G14:G17"/>
    <mergeCell ref="C6:E6"/>
    <mergeCell ref="I6:K6"/>
  </mergeCells>
  <phoneticPr fontId="2"/>
  <dataValidations count="3">
    <dataValidation imeMode="hiragana" allowBlank="1" showInputMessage="1" showErrorMessage="1" sqref="I9:I27 K10:K12"/>
    <dataValidation imeMode="halfKatakana" allowBlank="1" showInputMessage="1" showErrorMessage="1" sqref="J9:J27"/>
    <dataValidation imeMode="off" allowBlank="1" showInputMessage="1" showErrorMessage="1" sqref="K13:L27"/>
  </dataValidation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申込書印刷</vt:lpstr>
      <vt:lpstr>変更届印刷</vt:lpstr>
      <vt:lpstr>メンバー表!Print_Area</vt:lpstr>
      <vt:lpstr>申込書印刷!Print_Area</vt:lpstr>
      <vt:lpstr>変更届印刷!Print_Area</vt:lpstr>
    </vt:vector>
  </TitlesOfParts>
  <Company>教諭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群馬県中体連バスケットボール参加申込</dc:title>
  <dc:creator>藤田　均</dc:creator>
  <cp:lastModifiedBy>owner</cp:lastModifiedBy>
  <cp:lastPrinted>2021-07-18T22:42:40Z</cp:lastPrinted>
  <dcterms:created xsi:type="dcterms:W3CDTF">2005-04-21T05:27:12Z</dcterms:created>
  <dcterms:modified xsi:type="dcterms:W3CDTF">2023-03-14T23:51:08Z</dcterms:modified>
</cp:coreProperties>
</file>